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311" windowWidth="7410" windowHeight="89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'List1'!$A$1:$W$151</definedName>
  </definedNames>
  <calcPr fullCalcOnLoad="1"/>
</workbook>
</file>

<file path=xl/sharedStrings.xml><?xml version="1.0" encoding="utf-8"?>
<sst xmlns="http://schemas.openxmlformats.org/spreadsheetml/2006/main" count="599" uniqueCount="167">
  <si>
    <t>utk</t>
  </si>
  <si>
    <t>bilance</t>
  </si>
  <si>
    <t>skóre</t>
  </si>
  <si>
    <t>body</t>
  </si>
  <si>
    <t>rozd</t>
  </si>
  <si>
    <t>podíl</t>
  </si>
  <si>
    <t>průměr/zápas</t>
  </si>
  <si>
    <t>1.</t>
  </si>
  <si>
    <t>:</t>
  </si>
  <si>
    <t>2.</t>
  </si>
  <si>
    <t xml:space="preserve">Ježek  "A"   </t>
  </si>
  <si>
    <t>3.</t>
  </si>
  <si>
    <t>4.</t>
  </si>
  <si>
    <t>5.</t>
  </si>
  <si>
    <t>6.</t>
  </si>
  <si>
    <t>7.</t>
  </si>
  <si>
    <t xml:space="preserve">Hema-Bosch   </t>
  </si>
  <si>
    <t>8.</t>
  </si>
  <si>
    <t>Starlet</t>
  </si>
  <si>
    <t>9.</t>
  </si>
  <si>
    <t>10.</t>
  </si>
  <si>
    <t>11.</t>
  </si>
  <si>
    <t>12.</t>
  </si>
  <si>
    <t xml:space="preserve">Klokan team   </t>
  </si>
  <si>
    <t xml:space="preserve">FK Klasici "B"    </t>
  </si>
  <si>
    <t xml:space="preserve">Rychlá rota                </t>
  </si>
  <si>
    <t>Colas "B"</t>
  </si>
  <si>
    <t>branek na zápas:</t>
  </si>
  <si>
    <t>branek</t>
  </si>
  <si>
    <t>utkání</t>
  </si>
  <si>
    <t>odchyl</t>
  </si>
  <si>
    <t>I.liga:</t>
  </si>
  <si>
    <t>II.liga:</t>
  </si>
  <si>
    <t>III.liga:</t>
  </si>
  <si>
    <t>IV.liga:</t>
  </si>
  <si>
    <t>V.liga:</t>
  </si>
  <si>
    <t>VI.liga:</t>
  </si>
  <si>
    <t>VII.liga:</t>
  </si>
  <si>
    <t>FC Flamengo</t>
  </si>
  <si>
    <t xml:space="preserve">Colas "A"   </t>
  </si>
  <si>
    <t>SKPJ Jihlava</t>
  </si>
  <si>
    <t>Abbacar   (N)</t>
  </si>
  <si>
    <t>VIII.liga :</t>
  </si>
  <si>
    <t>IX.liga:</t>
  </si>
  <si>
    <t>X. liga:</t>
  </si>
  <si>
    <t>Olds Želetava   (N)</t>
  </si>
  <si>
    <t xml:space="preserve">I. FC Strejkové     </t>
  </si>
  <si>
    <t>FC Pávov "A"   (N)</t>
  </si>
  <si>
    <t xml:space="preserve">FC Real ´91 "A"  </t>
  </si>
  <si>
    <t xml:space="preserve">Atletico Batelov   </t>
  </si>
  <si>
    <t xml:space="preserve">Kulový blesk "A"    </t>
  </si>
  <si>
    <t xml:space="preserve">Sportvel "A"   (S)   </t>
  </si>
  <si>
    <t xml:space="preserve">SK Kanárci "A"   </t>
  </si>
  <si>
    <t>Little Monsters</t>
  </si>
  <si>
    <t>FC Lontov  (N)</t>
  </si>
  <si>
    <t>FC ATIS  (N)</t>
  </si>
  <si>
    <t>ABUS Gastro</t>
  </si>
  <si>
    <t>Rychlé pípy</t>
  </si>
  <si>
    <t>AC Bolívie</t>
  </si>
  <si>
    <t>SC Cavalera</t>
  </si>
  <si>
    <t>FC Jiřín</t>
  </si>
  <si>
    <t>Apokalypsa 06</t>
  </si>
  <si>
    <t>Rail Team</t>
  </si>
  <si>
    <t>Kamikadze Polná</t>
  </si>
  <si>
    <t>Raši bar   (N)</t>
  </si>
  <si>
    <t xml:space="preserve">FC Kalich   (N)  </t>
  </si>
  <si>
    <t>Peloton   (N)</t>
  </si>
  <si>
    <t>Tel Aviv  (N)</t>
  </si>
  <si>
    <t>SK Máma   (N)</t>
  </si>
  <si>
    <t>FK Klasici "A"  (P)</t>
  </si>
  <si>
    <t>Pohárová středa  (M)</t>
  </si>
  <si>
    <t>FC Kalvárie    (S)</t>
  </si>
  <si>
    <t xml:space="preserve">Litrpůl  </t>
  </si>
  <si>
    <t xml:space="preserve">Černá smrt CF  </t>
  </si>
  <si>
    <t xml:space="preserve">Pošťáci   (N) </t>
  </si>
  <si>
    <t>Hospůdka U Johana   (N)</t>
  </si>
  <si>
    <t>EFC HEXEN "B"</t>
  </si>
  <si>
    <t>FC Formaroste   (S)</t>
  </si>
  <si>
    <t>FC Leaders   (S)</t>
  </si>
  <si>
    <t>Kalamita   (S)</t>
  </si>
  <si>
    <t xml:space="preserve">Ježek "B"   </t>
  </si>
  <si>
    <t xml:space="preserve">SK Gordic-Kanárci "B" </t>
  </si>
  <si>
    <t xml:space="preserve">Topičůf Salóon </t>
  </si>
  <si>
    <t xml:space="preserve">Czervena Zvezda  </t>
  </si>
  <si>
    <t>Torpedo 04   (N)</t>
  </si>
  <si>
    <t>Tirad   (N)</t>
  </si>
  <si>
    <t>Beta Olomouc   (N)</t>
  </si>
  <si>
    <t>EFC HEXEN "A"</t>
  </si>
  <si>
    <t>Union  bar "B" (S)</t>
  </si>
  <si>
    <t>FT</t>
  </si>
  <si>
    <t>HKC Čertova kopyta   (N)</t>
  </si>
  <si>
    <t>Snipers   (N)</t>
  </si>
  <si>
    <t>FC Old Boys  (N)</t>
  </si>
  <si>
    <t>Nulová šance  (N)</t>
  </si>
  <si>
    <t>13.</t>
  </si>
  <si>
    <t>Gladio šneci  (N)</t>
  </si>
  <si>
    <t>SK Měšín   (N)</t>
  </si>
  <si>
    <t>FC G-Team  (N)</t>
  </si>
  <si>
    <t xml:space="preserve">FC MOKOV   (N)  </t>
  </si>
  <si>
    <t>International Team   (N)</t>
  </si>
  <si>
    <t xml:space="preserve">AC Tipsport Polná  (N)  </t>
  </si>
  <si>
    <t xml:space="preserve">PC Černý balet   (S)  </t>
  </si>
  <si>
    <t xml:space="preserve">Plechanda   (S)  </t>
  </si>
  <si>
    <t xml:space="preserve">AZ Chaos  </t>
  </si>
  <si>
    <t>El Clasico</t>
  </si>
  <si>
    <t xml:space="preserve">AC Spatra  (N)  </t>
  </si>
  <si>
    <t>Red Hot   (N)</t>
  </si>
  <si>
    <t xml:space="preserve">1.FC U Gábinky   (N) </t>
  </si>
  <si>
    <t xml:space="preserve">Ajtakrajta "B" </t>
  </si>
  <si>
    <t xml:space="preserve">Ajtakrajta "A" </t>
  </si>
  <si>
    <t>Pivoj Heroltice   (S)</t>
  </si>
  <si>
    <t xml:space="preserve">Celtic   (S)   </t>
  </si>
  <si>
    <t>Boca Seniors</t>
  </si>
  <si>
    <t>Šlapky</t>
  </si>
  <si>
    <t>FC Hybrálec</t>
  </si>
  <si>
    <t xml:space="preserve">STS Chvojkovice-Brod </t>
  </si>
  <si>
    <t>Rapid</t>
  </si>
  <si>
    <t>FC Inter Ponorka</t>
  </si>
  <si>
    <t>VŠP Jihlava</t>
  </si>
  <si>
    <t xml:space="preserve">Sportvel "B"   (N) </t>
  </si>
  <si>
    <t>Juniorka 06   (N)</t>
  </si>
  <si>
    <t>Ruce v kapsách   (N)</t>
  </si>
  <si>
    <t xml:space="preserve">Kavčí hory Polná   (S)   </t>
  </si>
  <si>
    <t xml:space="preserve">FC Badgastein   (S) </t>
  </si>
  <si>
    <t>SM Oranjes</t>
  </si>
  <si>
    <t>JP Gaseco</t>
  </si>
  <si>
    <t xml:space="preserve">HK Meteor autodíly  </t>
  </si>
  <si>
    <t>UNION bar</t>
  </si>
  <si>
    <t>Bumerang   (N)</t>
  </si>
  <si>
    <t xml:space="preserve">Vašíčkova banda   (N)   </t>
  </si>
  <si>
    <t>ŽeleJuve   (N)</t>
  </si>
  <si>
    <t xml:space="preserve">RC Maňana     (S) </t>
  </si>
  <si>
    <t>Kulový blesk "B"</t>
  </si>
  <si>
    <t xml:space="preserve">Rudá Hvězda   </t>
  </si>
  <si>
    <t xml:space="preserve">FC Viktorie    </t>
  </si>
  <si>
    <t xml:space="preserve">Flyers    </t>
  </si>
  <si>
    <t>Global</t>
  </si>
  <si>
    <t xml:space="preserve">FC Trialog </t>
  </si>
  <si>
    <t>1.FC Mudrcové   (N)</t>
  </si>
  <si>
    <t xml:space="preserve">FC Škodící Helenín   (N)   </t>
  </si>
  <si>
    <t xml:space="preserve">FC Doubrava   (N)   </t>
  </si>
  <si>
    <t>FC Jihlavan DK Group (S)</t>
  </si>
  <si>
    <t>Slownaft Bedřichov   (S)</t>
  </si>
  <si>
    <t>PC Černý balet "B"   (S)</t>
  </si>
  <si>
    <t>ABUS Gastro "B"</t>
  </si>
  <si>
    <t>Tel Aviv  "B"</t>
  </si>
  <si>
    <t>Jihlavský balet</t>
  </si>
  <si>
    <t>RC Maňana "B"</t>
  </si>
  <si>
    <t>1.FC Kněžice    (N)</t>
  </si>
  <si>
    <t>FC Netopýr   (N)</t>
  </si>
  <si>
    <t>Prolog   (N)</t>
  </si>
  <si>
    <t>Farmers   (N)</t>
  </si>
  <si>
    <t>FC Jiskra   (N)</t>
  </si>
  <si>
    <t>FC Orel Luka   (N)</t>
  </si>
  <si>
    <t>ŽST  Helenín "A"</t>
  </si>
  <si>
    <t>ŽST Helenín "B"</t>
  </si>
  <si>
    <t>VIII.liga - po VI. kole:</t>
  </si>
  <si>
    <t>X.liga po VIII. kole:</t>
  </si>
  <si>
    <t>IX.liga po VII. kole:</t>
  </si>
  <si>
    <t>V.liga - po VII.kole:</t>
  </si>
  <si>
    <t>Tabulky ligových soutěží - jaro 2007</t>
  </si>
  <si>
    <t>IV.liga po VII. kole:</t>
  </si>
  <si>
    <t>VI.liga po VII. kole:</t>
  </si>
  <si>
    <t>VII.liga po VII. kole:</t>
  </si>
  <si>
    <t>III.liga po VII. kole:</t>
  </si>
  <si>
    <t>II.liga - po VIII.kole:</t>
  </si>
  <si>
    <t>I.liga - po VIII. kole: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</si>
</sst>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0.000"/>
  </numFmts>
  <fonts count="2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10"/>
      <name val="Arial CE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6"/>
      <name val="Verdana"/>
      <family val="2"/>
    </font>
    <font>
      <sz val="9"/>
      <name val="Comic Sans MS"/>
      <family val="4"/>
    </font>
    <font>
      <b/>
      <sz val="10"/>
      <name val="Arial"/>
      <family val="0"/>
    </font>
    <font>
      <sz val="9"/>
      <color indexed="10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sz val="8"/>
      <color indexed="10"/>
      <name val="Verdana"/>
      <family val="2"/>
    </font>
    <font>
      <b/>
      <sz val="8"/>
      <color indexed="12"/>
      <name val="Verdana"/>
      <family val="2"/>
    </font>
    <font>
      <b/>
      <sz val="8"/>
      <color indexed="16"/>
      <name val="Verdana"/>
      <family val="2"/>
    </font>
    <font>
      <b/>
      <sz val="8"/>
      <color indexed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" fillId="0" borderId="2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64" fontId="1" fillId="0" borderId="5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165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14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/>
    </xf>
    <xf numFmtId="165" fontId="2" fillId="2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 applyProtection="1">
      <alignment horizontal="left"/>
      <protection/>
    </xf>
    <xf numFmtId="164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right"/>
      <protection locked="0"/>
    </xf>
    <xf numFmtId="164" fontId="1" fillId="0" borderId="5" xfId="0" applyNumberFormat="1" applyFont="1" applyFill="1" applyBorder="1" applyAlignment="1" applyProtection="1">
      <alignment horizontal="righ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0" fontId="1" fillId="0" borderId="0" xfId="22" applyFont="1" applyFill="1" applyBorder="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20" xfId="0" applyFont="1" applyFill="1" applyBorder="1" applyAlignment="1" applyProtection="1">
      <alignment/>
      <protection/>
    </xf>
    <xf numFmtId="165" fontId="5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4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22" applyFont="1" applyFill="1" applyBorder="1">
      <alignment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horizontal="right" wrapText="1"/>
      <protection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" fillId="0" borderId="23" xfId="0" applyFont="1" applyFill="1" applyBorder="1" applyAlignment="1" applyProtection="1">
      <alignment horizontal="right"/>
      <protection/>
    </xf>
    <xf numFmtId="164" fontId="1" fillId="0" borderId="19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 horizontal="right"/>
      <protection/>
    </xf>
    <xf numFmtId="164" fontId="1" fillId="0" borderId="19" xfId="0" applyNumberFormat="1" applyFont="1" applyFill="1" applyBorder="1" applyAlignment="1" applyProtection="1">
      <alignment horizontal="left"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>
      <alignment horizontal="right"/>
    </xf>
    <xf numFmtId="0" fontId="1" fillId="0" borderId="5" xfId="0" applyFont="1" applyFill="1" applyBorder="1" applyAlignment="1" applyProtection="1">
      <alignment/>
      <protection/>
    </xf>
    <xf numFmtId="0" fontId="3" fillId="0" borderId="18" xfId="21" applyFont="1" applyFill="1" applyBorder="1" applyAlignment="1" applyProtection="1">
      <alignment horizontal="right"/>
      <protection locked="0"/>
    </xf>
    <xf numFmtId="0" fontId="1" fillId="0" borderId="0" xfId="21" applyFont="1" applyFill="1" applyBorder="1" applyAlignment="1" applyProtection="1">
      <alignment horizontal="center"/>
      <protection locked="0"/>
    </xf>
    <xf numFmtId="0" fontId="1" fillId="0" borderId="0" xfId="21" applyFont="1" applyFill="1" applyBorder="1" applyAlignment="1" applyProtection="1">
      <alignment horizontal="right"/>
      <protection locked="0"/>
    </xf>
    <xf numFmtId="0" fontId="3" fillId="0" borderId="2" xfId="21" applyFont="1" applyFill="1" applyBorder="1" applyAlignment="1" applyProtection="1">
      <alignment horizontal="right"/>
      <protection locked="0"/>
    </xf>
    <xf numFmtId="164" fontId="1" fillId="0" borderId="0" xfId="21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Border="1" applyAlignment="1" applyProtection="1">
      <alignment horizontal="right"/>
      <protection/>
    </xf>
    <xf numFmtId="164" fontId="1" fillId="0" borderId="2" xfId="21" applyNumberFormat="1" applyFont="1" applyFill="1" applyBorder="1" applyAlignment="1" applyProtection="1">
      <alignment/>
      <protection/>
    </xf>
    <xf numFmtId="0" fontId="1" fillId="0" borderId="17" xfId="21" applyFont="1" applyFill="1" applyBorder="1" applyAlignment="1" applyProtection="1">
      <alignment horizontal="center"/>
      <protection locked="0"/>
    </xf>
    <xf numFmtId="0" fontId="1" fillId="0" borderId="17" xfId="21" applyFont="1" applyFill="1" applyBorder="1" applyAlignment="1" applyProtection="1">
      <alignment horizontal="right"/>
      <protection locked="0"/>
    </xf>
    <xf numFmtId="164" fontId="1" fillId="0" borderId="19" xfId="21" applyNumberFormat="1" applyFont="1" applyFill="1" applyBorder="1" applyAlignment="1" applyProtection="1">
      <alignment/>
      <protection/>
    </xf>
    <xf numFmtId="164" fontId="1" fillId="0" borderId="19" xfId="21" applyNumberFormat="1" applyFont="1" applyFill="1" applyBorder="1" applyAlignment="1" applyProtection="1">
      <alignment horizontal="right"/>
      <protection/>
    </xf>
    <xf numFmtId="164" fontId="1" fillId="0" borderId="19" xfId="21" applyNumberFormat="1" applyFont="1" applyFill="1" applyBorder="1" applyAlignment="1" applyProtection="1">
      <alignment horizontal="center"/>
      <protection/>
    </xf>
    <xf numFmtId="164" fontId="1" fillId="0" borderId="1" xfId="21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right"/>
      <protection/>
    </xf>
    <xf numFmtId="164" fontId="1" fillId="0" borderId="0" xfId="21" applyNumberFormat="1" applyFont="1" applyFill="1" applyBorder="1" applyAlignment="1" applyProtection="1">
      <alignment horizontal="center"/>
      <protection/>
    </xf>
    <xf numFmtId="164" fontId="1" fillId="0" borderId="5" xfId="21" applyNumberFormat="1" applyFont="1" applyFill="1" applyBorder="1" applyAlignment="1" applyProtection="1">
      <alignment/>
      <protection/>
    </xf>
    <xf numFmtId="164" fontId="1" fillId="0" borderId="5" xfId="21" applyNumberFormat="1" applyFont="1" applyFill="1" applyBorder="1" applyAlignment="1" applyProtection="1">
      <alignment horizontal="right"/>
      <protection/>
    </xf>
    <xf numFmtId="164" fontId="1" fillId="0" borderId="5" xfId="21" applyNumberFormat="1" applyFont="1" applyFill="1" applyBorder="1" applyAlignment="1" applyProtection="1">
      <alignment horizontal="center"/>
      <protection/>
    </xf>
    <xf numFmtId="164" fontId="1" fillId="0" borderId="3" xfId="2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2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3" xfId="2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 horizontal="right"/>
    </xf>
    <xf numFmtId="0" fontId="1" fillId="0" borderId="23" xfId="21" applyFont="1" applyFill="1" applyBorder="1" applyAlignment="1" applyProtection="1">
      <alignment/>
      <protection/>
    </xf>
    <xf numFmtId="0" fontId="1" fillId="0" borderId="4" xfId="21" applyFont="1" applyFill="1" applyBorder="1" applyAlignment="1" applyProtection="1">
      <alignment/>
      <protection/>
    </xf>
    <xf numFmtId="0" fontId="1" fillId="0" borderId="20" xfId="2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1" fillId="0" borderId="19" xfId="21" applyFont="1" applyFill="1" applyBorder="1" applyAlignment="1" applyProtection="1">
      <alignment horizontal="center"/>
      <protection locked="0"/>
    </xf>
    <xf numFmtId="0" fontId="1" fillId="0" borderId="19" xfId="2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/>
    </xf>
    <xf numFmtId="0" fontId="1" fillId="0" borderId="25" xfId="0" applyFont="1" applyFill="1" applyBorder="1" applyAlignment="1">
      <alignment/>
    </xf>
    <xf numFmtId="164" fontId="1" fillId="0" borderId="25" xfId="0" applyNumberFormat="1" applyFont="1" applyFill="1" applyBorder="1" applyAlignment="1" applyProtection="1">
      <alignment/>
      <protection/>
    </xf>
    <xf numFmtId="164" fontId="1" fillId="0" borderId="25" xfId="0" applyNumberFormat="1" applyFont="1" applyFill="1" applyBorder="1" applyAlignment="1" applyProtection="1">
      <alignment horizontal="right"/>
      <protection/>
    </xf>
    <xf numFmtId="164" fontId="1" fillId="0" borderId="25" xfId="0" applyNumberFormat="1" applyFont="1" applyFill="1" applyBorder="1" applyAlignment="1" applyProtection="1">
      <alignment horizontal="left"/>
      <protection/>
    </xf>
    <xf numFmtId="164" fontId="1" fillId="0" borderId="26" xfId="0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0" xfId="2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21" applyFont="1" applyFill="1" applyBorder="1" applyAlignment="1">
      <alignment horizontal="center"/>
      <protection/>
    </xf>
    <xf numFmtId="0" fontId="3" fillId="0" borderId="19" xfId="21" applyFont="1" applyFill="1" applyBorder="1" applyAlignment="1" applyProtection="1">
      <alignment horizontal="right"/>
      <protection locked="0"/>
    </xf>
    <xf numFmtId="0" fontId="1" fillId="0" borderId="5" xfId="21" applyFont="1" applyFill="1" applyBorder="1" applyAlignment="1" applyProtection="1">
      <alignment horizontal="center"/>
      <protection locked="0"/>
    </xf>
    <xf numFmtId="0" fontId="1" fillId="0" borderId="5" xfId="2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16" xfId="21" applyFont="1" applyFill="1" applyBorder="1" applyAlignment="1" applyProtection="1">
      <alignment/>
      <protection/>
    </xf>
    <xf numFmtId="164" fontId="1" fillId="0" borderId="17" xfId="21" applyNumberFormat="1" applyFont="1" applyFill="1" applyBorder="1" applyAlignment="1" applyProtection="1">
      <alignment/>
      <protection/>
    </xf>
    <xf numFmtId="164" fontId="1" fillId="0" borderId="17" xfId="21" applyNumberFormat="1" applyFont="1" applyFill="1" applyBorder="1" applyAlignment="1" applyProtection="1">
      <alignment horizontal="right"/>
      <protection/>
    </xf>
    <xf numFmtId="164" fontId="1" fillId="0" borderId="17" xfId="21" applyNumberFormat="1" applyFont="1" applyFill="1" applyBorder="1" applyAlignment="1" applyProtection="1">
      <alignment horizontal="center"/>
      <protection/>
    </xf>
    <xf numFmtId="164" fontId="1" fillId="0" borderId="18" xfId="21" applyNumberFormat="1" applyFont="1" applyFill="1" applyBorder="1" applyAlignment="1" applyProtection="1">
      <alignment/>
      <protection/>
    </xf>
    <xf numFmtId="0" fontId="3" fillId="0" borderId="17" xfId="2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/>
    </xf>
    <xf numFmtId="0" fontId="3" fillId="0" borderId="1" xfId="21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164" fontId="1" fillId="0" borderId="27" xfId="0" applyNumberFormat="1" applyFont="1" applyFill="1" applyBorder="1" applyAlignment="1" applyProtection="1">
      <alignment/>
      <protection/>
    </xf>
    <xf numFmtId="164" fontId="1" fillId="0" borderId="27" xfId="0" applyNumberFormat="1" applyFont="1" applyFill="1" applyBorder="1" applyAlignment="1" applyProtection="1">
      <alignment horizontal="right"/>
      <protection/>
    </xf>
    <xf numFmtId="164" fontId="1" fillId="0" borderId="27" xfId="0" applyNumberFormat="1" applyFont="1" applyFill="1" applyBorder="1" applyAlignment="1" applyProtection="1">
      <alignment horizontal="left"/>
      <protection/>
    </xf>
    <xf numFmtId="164" fontId="1" fillId="0" borderId="28" xfId="0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0" fontId="1" fillId="0" borderId="32" xfId="0" applyFont="1" applyFill="1" applyBorder="1" applyAlignment="1">
      <alignment horizontal="left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27" xfId="0" applyFont="1" applyFill="1" applyBorder="1" applyAlignment="1">
      <alignment horizontal="left"/>
    </xf>
    <xf numFmtId="0" fontId="1" fillId="0" borderId="5" xfId="21" applyFont="1" applyFill="1" applyBorder="1" applyAlignment="1">
      <alignment horizontal="center"/>
      <protection/>
    </xf>
    <xf numFmtId="0" fontId="3" fillId="0" borderId="3" xfId="2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/>
      <protection locked="0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NOVINY02" xfId="21"/>
    <cellStyle name="normální_rozlosování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47"/>
  <sheetViews>
    <sheetView tabSelected="1" zoomScaleSheetLayoutView="100" workbookViewId="0" topLeftCell="A1">
      <selection activeCell="B5" sqref="B5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6.00390625" style="0" customWidth="1"/>
    <col min="4" max="4" width="4.57421875" style="0" customWidth="1"/>
    <col min="5" max="6" width="3.8515625" style="0" customWidth="1"/>
    <col min="7" max="7" width="4.57421875" style="0" customWidth="1"/>
    <col min="8" max="8" width="1.57421875" style="47" customWidth="1"/>
    <col min="9" max="9" width="4.140625" style="0" customWidth="1"/>
    <col min="10" max="10" width="4.28125" style="0" customWidth="1"/>
    <col min="11" max="11" width="3.8515625" style="0" customWidth="1"/>
    <col min="12" max="12" width="7.57421875" style="0" customWidth="1"/>
    <col min="13" max="13" width="6.7109375" style="0" customWidth="1"/>
    <col min="14" max="14" width="0.9921875" style="0" customWidth="1"/>
    <col min="15" max="16" width="6.140625" style="0" customWidth="1"/>
    <col min="18" max="18" width="9.8515625" style="0" customWidth="1"/>
    <col min="19" max="19" width="7.7109375" style="0" customWidth="1"/>
    <col min="20" max="20" width="7.421875" style="0" customWidth="1"/>
    <col min="21" max="21" width="7.7109375" style="0" customWidth="1"/>
  </cols>
  <sheetData>
    <row r="1" spans="1:16" ht="13.5" customHeight="1" thickBot="1">
      <c r="A1" s="2" t="s">
        <v>160</v>
      </c>
      <c r="B1" s="32"/>
      <c r="C1" s="245"/>
      <c r="D1" s="24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8" ht="13.5" customHeight="1" thickBot="1">
      <c r="A2" s="3"/>
      <c r="B2" s="182" t="s">
        <v>166</v>
      </c>
      <c r="C2" s="4" t="s">
        <v>0</v>
      </c>
      <c r="E2" s="4" t="s">
        <v>1</v>
      </c>
      <c r="F2" s="5"/>
      <c r="G2" s="4" t="s">
        <v>2</v>
      </c>
      <c r="H2" s="5"/>
      <c r="I2" s="5"/>
      <c r="J2" s="6" t="s">
        <v>3</v>
      </c>
      <c r="K2" s="4" t="s">
        <v>4</v>
      </c>
      <c r="L2" s="4" t="s">
        <v>5</v>
      </c>
      <c r="M2" s="215" t="s">
        <v>6</v>
      </c>
      <c r="N2" s="216"/>
      <c r="O2" s="216"/>
      <c r="P2" s="5"/>
      <c r="R2" s="54" t="s">
        <v>27</v>
      </c>
      <c r="S2" s="55"/>
      <c r="T2" s="56" t="s">
        <v>28</v>
      </c>
      <c r="U2" s="56" t="s">
        <v>29</v>
      </c>
      <c r="V2" s="57" t="s">
        <v>30</v>
      </c>
      <c r="W2" s="43"/>
      <c r="X2" s="51"/>
      <c r="Y2" s="51"/>
      <c r="Z2" s="35"/>
      <c r="AA2" s="35"/>
      <c r="AB2" s="36"/>
    </row>
    <row r="3" spans="1:28" ht="13.5" customHeight="1">
      <c r="A3" s="168" t="s">
        <v>7</v>
      </c>
      <c r="B3" s="169" t="s">
        <v>39</v>
      </c>
      <c r="C3" s="175">
        <f>SUM(D3:F3)</f>
        <v>8</v>
      </c>
      <c r="D3" s="176">
        <v>8</v>
      </c>
      <c r="E3" s="176">
        <v>0</v>
      </c>
      <c r="F3" s="176">
        <v>0</v>
      </c>
      <c r="G3" s="195">
        <v>56</v>
      </c>
      <c r="H3" s="176" t="s">
        <v>8</v>
      </c>
      <c r="I3" s="195">
        <v>19</v>
      </c>
      <c r="J3" s="7">
        <f>(D3*3)+E3</f>
        <v>24</v>
      </c>
      <c r="K3" s="220">
        <f>G3-I3</f>
        <v>37</v>
      </c>
      <c r="L3" s="170">
        <f>G3/I3</f>
        <v>2.9473684210526314</v>
      </c>
      <c r="M3" s="171">
        <f>G3/C3</f>
        <v>7</v>
      </c>
      <c r="N3" s="172" t="s">
        <v>8</v>
      </c>
      <c r="O3" s="173">
        <f>I3/C3</f>
        <v>2.375</v>
      </c>
      <c r="P3" s="160">
        <v>1</v>
      </c>
      <c r="Q3" s="160"/>
      <c r="R3" s="58" t="s">
        <v>31</v>
      </c>
      <c r="S3" s="59">
        <f>M15*2</f>
        <v>7.8125</v>
      </c>
      <c r="T3" s="60">
        <f>G15</f>
        <v>375</v>
      </c>
      <c r="U3" s="60">
        <f>C15/2</f>
        <v>48</v>
      </c>
      <c r="V3" s="61">
        <f>S3-$V$13</f>
        <v>1.2065774487471526</v>
      </c>
      <c r="W3" s="40"/>
      <c r="X3" s="52"/>
      <c r="Y3" s="52"/>
      <c r="AB3" s="36"/>
    </row>
    <row r="4" spans="1:28" ht="13.5" customHeight="1">
      <c r="A4" s="19" t="s">
        <v>9</v>
      </c>
      <c r="B4" s="48" t="s">
        <v>67</v>
      </c>
      <c r="C4" s="218">
        <f>SUM(D4:F4)</f>
        <v>8</v>
      </c>
      <c r="D4" s="179">
        <v>7</v>
      </c>
      <c r="E4" s="179">
        <v>0</v>
      </c>
      <c r="F4" s="179">
        <v>1</v>
      </c>
      <c r="G4" s="180">
        <v>39</v>
      </c>
      <c r="H4" s="179" t="s">
        <v>8</v>
      </c>
      <c r="I4" s="180">
        <v>24</v>
      </c>
      <c r="J4" s="219">
        <f>(D4*3)+E4</f>
        <v>21</v>
      </c>
      <c r="K4" s="221">
        <f>G4-I4</f>
        <v>15</v>
      </c>
      <c r="L4" s="222">
        <f>G4/I4</f>
        <v>1.625</v>
      </c>
      <c r="M4" s="223">
        <f>G4/C4</f>
        <v>4.875</v>
      </c>
      <c r="N4" s="224" t="s">
        <v>8</v>
      </c>
      <c r="O4" s="225">
        <f>I4/C4</f>
        <v>3</v>
      </c>
      <c r="P4" s="160">
        <v>2</v>
      </c>
      <c r="Q4" s="160"/>
      <c r="R4" s="62" t="s">
        <v>32</v>
      </c>
      <c r="S4" s="63">
        <f>M29*2</f>
        <v>5.770833333333333</v>
      </c>
      <c r="T4" s="64">
        <f>G29</f>
        <v>277</v>
      </c>
      <c r="U4" s="64">
        <f>C29/2</f>
        <v>48</v>
      </c>
      <c r="V4" s="65">
        <f aca="true" t="shared" si="0" ref="V4:V12">S4-$V$13</f>
        <v>-0.8350892179195144</v>
      </c>
      <c r="W4" s="41"/>
      <c r="X4" s="52"/>
      <c r="Y4" s="52"/>
      <c r="AB4" s="36"/>
    </row>
    <row r="5" spans="1:28" ht="13.5" customHeight="1">
      <c r="A5" s="19" t="s">
        <v>11</v>
      </c>
      <c r="B5" s="33" t="s">
        <v>69</v>
      </c>
      <c r="C5" s="20">
        <f>SUM(D5:F5)</f>
        <v>8</v>
      </c>
      <c r="D5" s="21">
        <v>5</v>
      </c>
      <c r="E5" s="21">
        <v>1</v>
      </c>
      <c r="F5" s="21">
        <v>2</v>
      </c>
      <c r="G5" s="22">
        <v>36</v>
      </c>
      <c r="H5" s="21" t="s">
        <v>8</v>
      </c>
      <c r="I5" s="22">
        <v>14</v>
      </c>
      <c r="J5" s="10">
        <f>(D5*3)+E5</f>
        <v>16</v>
      </c>
      <c r="K5" s="111">
        <f>G5-I5</f>
        <v>22</v>
      </c>
      <c r="L5" s="24">
        <f>G5/I5</f>
        <v>2.5714285714285716</v>
      </c>
      <c r="M5" s="25">
        <f>G5/C5</f>
        <v>4.5</v>
      </c>
      <c r="N5" s="26" t="s">
        <v>8</v>
      </c>
      <c r="O5" s="27">
        <f>I5/C5</f>
        <v>1.75</v>
      </c>
      <c r="P5" s="160">
        <v>3</v>
      </c>
      <c r="Q5" s="160"/>
      <c r="R5" s="62" t="s">
        <v>33</v>
      </c>
      <c r="S5" s="63">
        <f>M43*2</f>
        <v>6.142857142857143</v>
      </c>
      <c r="T5" s="64">
        <f>G43</f>
        <v>258</v>
      </c>
      <c r="U5" s="64">
        <f>C43/2</f>
        <v>42</v>
      </c>
      <c r="V5" s="65">
        <f t="shared" si="0"/>
        <v>-0.4630654083957042</v>
      </c>
      <c r="W5" s="41"/>
      <c r="X5" s="52"/>
      <c r="Y5" s="52"/>
      <c r="AB5" s="36"/>
    </row>
    <row r="6" spans="1:28" ht="13.5" customHeight="1">
      <c r="A6" s="19" t="s">
        <v>12</v>
      </c>
      <c r="B6" s="48" t="s">
        <v>16</v>
      </c>
      <c r="C6" s="20">
        <f>SUM(D6:F6)</f>
        <v>8</v>
      </c>
      <c r="D6" s="21">
        <v>4</v>
      </c>
      <c r="E6" s="21">
        <v>2</v>
      </c>
      <c r="F6" s="21">
        <v>2</v>
      </c>
      <c r="G6" s="22">
        <v>33</v>
      </c>
      <c r="H6" s="21" t="s">
        <v>8</v>
      </c>
      <c r="I6" s="22">
        <v>31</v>
      </c>
      <c r="J6" s="10">
        <f>(D6*3)+E6</f>
        <v>14</v>
      </c>
      <c r="K6" s="111">
        <f>G6-I6</f>
        <v>2</v>
      </c>
      <c r="L6" s="24">
        <f>G6/I6</f>
        <v>1.064516129032258</v>
      </c>
      <c r="M6" s="25">
        <f>G6/C6</f>
        <v>4.125</v>
      </c>
      <c r="N6" s="26" t="s">
        <v>8</v>
      </c>
      <c r="O6" s="27">
        <f>I6/C6</f>
        <v>3.875</v>
      </c>
      <c r="P6" s="160">
        <v>4</v>
      </c>
      <c r="Q6" s="160"/>
      <c r="R6" s="62" t="s">
        <v>34</v>
      </c>
      <c r="S6" s="63">
        <f>M57*2</f>
        <v>6.476190476190476</v>
      </c>
      <c r="T6" s="64">
        <f>G57</f>
        <v>272</v>
      </c>
      <c r="U6" s="64">
        <f>C57/2</f>
        <v>42</v>
      </c>
      <c r="V6" s="65">
        <f>S6-$V$13</f>
        <v>-0.12973207506237117</v>
      </c>
      <c r="W6" s="41"/>
      <c r="X6" s="52"/>
      <c r="Y6" s="52"/>
      <c r="AB6" s="36"/>
    </row>
    <row r="7" spans="1:28" ht="13.5" customHeight="1">
      <c r="A7" s="19" t="s">
        <v>13</v>
      </c>
      <c r="B7" s="33" t="s">
        <v>50</v>
      </c>
      <c r="C7" s="20">
        <f>SUM(D7:F7)</f>
        <v>8</v>
      </c>
      <c r="D7" s="21">
        <v>4</v>
      </c>
      <c r="E7" s="21">
        <v>0</v>
      </c>
      <c r="F7" s="21">
        <v>4</v>
      </c>
      <c r="G7" s="22">
        <v>37</v>
      </c>
      <c r="H7" s="21" t="s">
        <v>8</v>
      </c>
      <c r="I7" s="22">
        <v>25</v>
      </c>
      <c r="J7" s="10">
        <f>(D7*3)+E7</f>
        <v>12</v>
      </c>
      <c r="K7" s="111">
        <f>G7-I7</f>
        <v>12</v>
      </c>
      <c r="L7" s="24">
        <f>G7/I7</f>
        <v>1.48</v>
      </c>
      <c r="M7" s="25">
        <f>G7/C7</f>
        <v>4.625</v>
      </c>
      <c r="N7" s="26" t="s">
        <v>8</v>
      </c>
      <c r="O7" s="27">
        <f>I7/C7</f>
        <v>3.125</v>
      </c>
      <c r="P7" s="160">
        <v>5</v>
      </c>
      <c r="Q7" s="160"/>
      <c r="R7" s="62" t="s">
        <v>35</v>
      </c>
      <c r="S7" s="63">
        <f>M71*2</f>
        <v>6.976190476190476</v>
      </c>
      <c r="T7" s="64">
        <f>G71</f>
        <v>293</v>
      </c>
      <c r="U7" s="64">
        <f>C71/2</f>
        <v>42</v>
      </c>
      <c r="V7" s="65">
        <f t="shared" si="0"/>
        <v>0.37026792493762883</v>
      </c>
      <c r="W7" s="41"/>
      <c r="X7" s="52"/>
      <c r="Y7" s="52"/>
      <c r="AB7" s="36"/>
    </row>
    <row r="8" spans="1:28" ht="13.5" customHeight="1">
      <c r="A8" s="28" t="s">
        <v>14</v>
      </c>
      <c r="B8" s="23" t="s">
        <v>18</v>
      </c>
      <c r="C8" s="20">
        <f>SUM(D8:F8)</f>
        <v>8</v>
      </c>
      <c r="D8" s="21">
        <v>3</v>
      </c>
      <c r="E8" s="21">
        <v>3</v>
      </c>
      <c r="F8" s="21">
        <v>2</v>
      </c>
      <c r="G8" s="22">
        <v>32</v>
      </c>
      <c r="H8" s="21" t="s">
        <v>8</v>
      </c>
      <c r="I8" s="22">
        <v>25</v>
      </c>
      <c r="J8" s="10">
        <f>(D8*3)+E8</f>
        <v>12</v>
      </c>
      <c r="K8" s="111">
        <f>G8-I8</f>
        <v>7</v>
      </c>
      <c r="L8" s="24">
        <f>G8/I8</f>
        <v>1.28</v>
      </c>
      <c r="M8" s="25">
        <f>G8/C8</f>
        <v>4</v>
      </c>
      <c r="N8" s="26" t="s">
        <v>8</v>
      </c>
      <c r="O8" s="27">
        <f>I8/C8</f>
        <v>3.125</v>
      </c>
      <c r="P8" s="160">
        <v>6</v>
      </c>
      <c r="Q8" s="160"/>
      <c r="R8" s="62" t="s">
        <v>36</v>
      </c>
      <c r="S8" s="63">
        <f>M85*2</f>
        <v>4.595238095238095</v>
      </c>
      <c r="T8" s="64">
        <f>G85</f>
        <v>193</v>
      </c>
      <c r="U8" s="64">
        <f>C85/2</f>
        <v>42</v>
      </c>
      <c r="V8" s="65">
        <f t="shared" si="0"/>
        <v>-2.0106844560147525</v>
      </c>
      <c r="W8" s="41"/>
      <c r="X8" s="52"/>
      <c r="Y8" s="52"/>
      <c r="AB8" s="36"/>
    </row>
    <row r="9" spans="1:28" ht="13.5" customHeight="1">
      <c r="A9" s="19" t="s">
        <v>15</v>
      </c>
      <c r="B9" s="33" t="s">
        <v>10</v>
      </c>
      <c r="C9" s="20">
        <f>SUM(D9:F9)</f>
        <v>8</v>
      </c>
      <c r="D9" s="21">
        <v>3</v>
      </c>
      <c r="E9" s="21">
        <v>2</v>
      </c>
      <c r="F9" s="21">
        <v>3</v>
      </c>
      <c r="G9" s="22">
        <v>28</v>
      </c>
      <c r="H9" s="21" t="s">
        <v>8</v>
      </c>
      <c r="I9" s="22">
        <v>24</v>
      </c>
      <c r="J9" s="10">
        <f>(D9*3)+E9</f>
        <v>11</v>
      </c>
      <c r="K9" s="111">
        <f>G9-I9</f>
        <v>4</v>
      </c>
      <c r="L9" s="24">
        <f>G9/I9</f>
        <v>1.1666666666666667</v>
      </c>
      <c r="M9" s="25">
        <f>G9/C9</f>
        <v>3.5</v>
      </c>
      <c r="N9" s="26" t="s">
        <v>8</v>
      </c>
      <c r="O9" s="27">
        <f>I9/C9</f>
        <v>3</v>
      </c>
      <c r="P9" s="160">
        <v>7</v>
      </c>
      <c r="Q9" s="160"/>
      <c r="R9" s="62" t="s">
        <v>37</v>
      </c>
      <c r="S9" s="63">
        <f>M99*2</f>
        <v>7.0227272727272725</v>
      </c>
      <c r="T9" s="64">
        <f>G99</f>
        <v>309</v>
      </c>
      <c r="U9" s="64">
        <f>C99/2</f>
        <v>44</v>
      </c>
      <c r="V9" s="65">
        <f t="shared" si="0"/>
        <v>0.41680472147442504</v>
      </c>
      <c r="W9" s="41"/>
      <c r="X9" s="52"/>
      <c r="Y9" s="52"/>
      <c r="AB9" s="36"/>
    </row>
    <row r="10" spans="1:28" ht="13.5" customHeight="1">
      <c r="A10" s="19" t="s">
        <v>17</v>
      </c>
      <c r="B10" s="33" t="s">
        <v>70</v>
      </c>
      <c r="C10" s="20">
        <f>SUM(D10:F10)</f>
        <v>8</v>
      </c>
      <c r="D10" s="21">
        <v>3</v>
      </c>
      <c r="E10" s="21">
        <v>1</v>
      </c>
      <c r="F10" s="21">
        <v>4</v>
      </c>
      <c r="G10" s="22">
        <v>30</v>
      </c>
      <c r="H10" s="21" t="s">
        <v>8</v>
      </c>
      <c r="I10" s="22">
        <v>34</v>
      </c>
      <c r="J10" s="10">
        <f>(D10*3)+E10</f>
        <v>10</v>
      </c>
      <c r="K10" s="111">
        <f>G10-I10</f>
        <v>-4</v>
      </c>
      <c r="L10" s="24">
        <f>G10/I10</f>
        <v>0.8823529411764706</v>
      </c>
      <c r="M10" s="25">
        <f>G10/C10</f>
        <v>3.75</v>
      </c>
      <c r="N10" s="26" t="s">
        <v>8</v>
      </c>
      <c r="O10" s="27">
        <f>I10/C10</f>
        <v>4.25</v>
      </c>
      <c r="P10" s="160">
        <v>8</v>
      </c>
      <c r="Q10" s="160"/>
      <c r="R10" s="69" t="s">
        <v>42</v>
      </c>
      <c r="S10" s="63">
        <f>M113*2</f>
        <v>7.023809523809524</v>
      </c>
      <c r="T10" s="64">
        <f>G113</f>
        <v>295</v>
      </c>
      <c r="U10" s="64">
        <f>C113/2</f>
        <v>42</v>
      </c>
      <c r="V10" s="65">
        <f t="shared" si="0"/>
        <v>0.4178869725566763</v>
      </c>
      <c r="W10" s="41"/>
      <c r="X10" s="52"/>
      <c r="Y10" s="52"/>
      <c r="AB10" s="36"/>
    </row>
    <row r="11" spans="1:28" ht="13.5" customHeight="1">
      <c r="A11" s="28" t="s">
        <v>19</v>
      </c>
      <c r="B11" s="23" t="s">
        <v>49</v>
      </c>
      <c r="C11" s="20">
        <f>SUM(D11:F11)</f>
        <v>8</v>
      </c>
      <c r="D11" s="21">
        <v>1</v>
      </c>
      <c r="E11" s="21">
        <v>3</v>
      </c>
      <c r="F11" s="21">
        <v>4</v>
      </c>
      <c r="G11" s="22">
        <v>21</v>
      </c>
      <c r="H11" s="21" t="s">
        <v>8</v>
      </c>
      <c r="I11" s="22">
        <v>46</v>
      </c>
      <c r="J11" s="10">
        <f>(D11*3)+E11</f>
        <v>6</v>
      </c>
      <c r="K11" s="111">
        <f>G11-I11</f>
        <v>-25</v>
      </c>
      <c r="L11" s="24">
        <f>G11/I11</f>
        <v>0.45652173913043476</v>
      </c>
      <c r="M11" s="25">
        <f>G11/C11</f>
        <v>2.625</v>
      </c>
      <c r="N11" s="26" t="s">
        <v>8</v>
      </c>
      <c r="O11" s="27">
        <f>I11/C11</f>
        <v>5.75</v>
      </c>
      <c r="P11" s="160">
        <v>9</v>
      </c>
      <c r="Q11" s="160"/>
      <c r="R11" s="69" t="s">
        <v>43</v>
      </c>
      <c r="S11" s="63">
        <f>M127*2</f>
        <v>6.073170731707317</v>
      </c>
      <c r="T11" s="105">
        <f>G127</f>
        <v>249</v>
      </c>
      <c r="U11" s="64">
        <f>C127/2</f>
        <v>41</v>
      </c>
      <c r="V11" s="106">
        <f t="shared" si="0"/>
        <v>-0.5327518195455303</v>
      </c>
      <c r="W11" s="41"/>
      <c r="X11" s="52"/>
      <c r="Y11" s="52"/>
      <c r="AB11" s="36"/>
    </row>
    <row r="12" spans="1:28" ht="13.5" customHeight="1" thickBot="1">
      <c r="A12" s="70" t="s">
        <v>20</v>
      </c>
      <c r="B12" s="236" t="s">
        <v>48</v>
      </c>
      <c r="C12" s="71">
        <f>SUM(D12:F12)</f>
        <v>8</v>
      </c>
      <c r="D12" s="72">
        <v>2</v>
      </c>
      <c r="E12" s="72">
        <v>0</v>
      </c>
      <c r="F12" s="72">
        <v>6</v>
      </c>
      <c r="G12" s="73">
        <v>18</v>
      </c>
      <c r="H12" s="72" t="s">
        <v>8</v>
      </c>
      <c r="I12" s="73">
        <v>43</v>
      </c>
      <c r="J12" s="74">
        <f>(D12*3)+E12</f>
        <v>6</v>
      </c>
      <c r="K12" s="150">
        <f>G12-I12</f>
        <v>-25</v>
      </c>
      <c r="L12" s="75">
        <f>G12/I12</f>
        <v>0.4186046511627907</v>
      </c>
      <c r="M12" s="76">
        <f>G12/C12</f>
        <v>2.25</v>
      </c>
      <c r="N12" s="77" t="s">
        <v>8</v>
      </c>
      <c r="O12" s="78">
        <f>I12/C12</f>
        <v>5.375</v>
      </c>
      <c r="P12" s="160">
        <v>10</v>
      </c>
      <c r="Q12" s="160"/>
      <c r="R12" s="66" t="s">
        <v>44</v>
      </c>
      <c r="S12" s="108">
        <f>M142*2</f>
        <v>7.895833333333333</v>
      </c>
      <c r="T12" s="109">
        <f>G142</f>
        <v>379</v>
      </c>
      <c r="U12" s="109">
        <f>C142/2</f>
        <v>48</v>
      </c>
      <c r="V12" s="110">
        <f t="shared" si="0"/>
        <v>1.2899107820804856</v>
      </c>
      <c r="W12" s="41"/>
      <c r="X12" s="52"/>
      <c r="Y12" s="52"/>
      <c r="AB12" s="36"/>
    </row>
    <row r="13" spans="1:28" ht="13.5" customHeight="1">
      <c r="A13" s="28" t="s">
        <v>21</v>
      </c>
      <c r="B13" s="33" t="s">
        <v>47</v>
      </c>
      <c r="C13" s="20">
        <f>SUM(D13:F13)</f>
        <v>8</v>
      </c>
      <c r="D13" s="21">
        <v>1</v>
      </c>
      <c r="E13" s="21">
        <v>1</v>
      </c>
      <c r="F13" s="21">
        <v>6</v>
      </c>
      <c r="G13" s="22">
        <v>23</v>
      </c>
      <c r="H13" s="21" t="s">
        <v>8</v>
      </c>
      <c r="I13" s="22">
        <v>40</v>
      </c>
      <c r="J13" s="10">
        <f>(D13*3)+E13</f>
        <v>4</v>
      </c>
      <c r="K13" s="111">
        <f>G13-I13</f>
        <v>-17</v>
      </c>
      <c r="L13" s="24">
        <f>G13/I13</f>
        <v>0.575</v>
      </c>
      <c r="M13" s="25">
        <f>G13/C13</f>
        <v>2.875</v>
      </c>
      <c r="N13" s="26" t="s">
        <v>8</v>
      </c>
      <c r="O13" s="27">
        <f>I13/C13</f>
        <v>5</v>
      </c>
      <c r="P13" s="160">
        <v>11</v>
      </c>
      <c r="Q13" s="160"/>
      <c r="R13" s="1"/>
      <c r="S13" s="1"/>
      <c r="T13" s="67">
        <f>SUM(T3:T12)</f>
        <v>2900</v>
      </c>
      <c r="U13" s="67">
        <f>SUM(U3:U12)</f>
        <v>439</v>
      </c>
      <c r="V13" s="68">
        <f>T13/U13</f>
        <v>6.605922551252847</v>
      </c>
      <c r="W13" s="41"/>
      <c r="X13" s="52"/>
      <c r="Y13" s="52"/>
      <c r="AB13" s="36"/>
    </row>
    <row r="14" spans="1:28" ht="13.5" customHeight="1" thickBot="1">
      <c r="A14" s="125" t="s">
        <v>22</v>
      </c>
      <c r="B14" s="126" t="s">
        <v>68</v>
      </c>
      <c r="C14" s="174">
        <f>SUM(D14:F14)</f>
        <v>8</v>
      </c>
      <c r="D14" s="89">
        <v>0</v>
      </c>
      <c r="E14" s="89">
        <v>1</v>
      </c>
      <c r="F14" s="89">
        <v>7</v>
      </c>
      <c r="G14" s="90">
        <v>22</v>
      </c>
      <c r="H14" s="89" t="s">
        <v>8</v>
      </c>
      <c r="I14" s="90">
        <v>50</v>
      </c>
      <c r="J14" s="11">
        <f>(D14*3)+E14</f>
        <v>1</v>
      </c>
      <c r="K14" s="107">
        <f>G14-I14</f>
        <v>-28</v>
      </c>
      <c r="L14" s="49">
        <f>G14/I14</f>
        <v>0.44</v>
      </c>
      <c r="M14" s="91">
        <f>G14/C14</f>
        <v>2.75</v>
      </c>
      <c r="N14" s="92" t="s">
        <v>8</v>
      </c>
      <c r="O14" s="50">
        <f>I14/C14</f>
        <v>6.25</v>
      </c>
      <c r="P14" s="160"/>
      <c r="Q14" s="160"/>
      <c r="R14" s="42"/>
      <c r="S14" s="42"/>
      <c r="T14" s="42"/>
      <c r="U14" s="42"/>
      <c r="V14" s="42"/>
      <c r="W14" s="42"/>
      <c r="X14" s="52"/>
      <c r="Y14" s="52"/>
      <c r="AB14" s="36"/>
    </row>
    <row r="15" spans="1:28" ht="13.5" customHeight="1">
      <c r="A15" s="33"/>
      <c r="B15" s="33"/>
      <c r="C15" s="104">
        <f>SUM(C3:C14)</f>
        <v>96</v>
      </c>
      <c r="D15" s="12">
        <f>SUM(D3:D14)</f>
        <v>41</v>
      </c>
      <c r="E15" s="12">
        <f>SUM(E3:E14)</f>
        <v>14</v>
      </c>
      <c r="F15" s="12">
        <f>SUM(F3:F14)</f>
        <v>41</v>
      </c>
      <c r="G15" s="13">
        <f>SUM(G3:G14)</f>
        <v>375</v>
      </c>
      <c r="H15" s="45" t="s">
        <v>8</v>
      </c>
      <c r="I15" s="13">
        <f>SUM(I3:I14)</f>
        <v>375</v>
      </c>
      <c r="J15" s="14">
        <f>SUM(J3:J14)</f>
        <v>137</v>
      </c>
      <c r="K15" s="13">
        <f>SUM(K3:K14)</f>
        <v>0</v>
      </c>
      <c r="L15" s="15">
        <f>G15/I15</f>
        <v>1</v>
      </c>
      <c r="M15" s="16">
        <f>G15/C15</f>
        <v>3.90625</v>
      </c>
      <c r="N15" s="17" t="s">
        <v>8</v>
      </c>
      <c r="O15" s="15">
        <f>I15/C15</f>
        <v>3.90625</v>
      </c>
      <c r="P15" s="12"/>
      <c r="Q15" s="12"/>
      <c r="R15" s="43"/>
      <c r="S15" s="43"/>
      <c r="T15" s="43"/>
      <c r="U15" s="43"/>
      <c r="V15" s="43"/>
      <c r="W15" s="43"/>
      <c r="X15" s="53"/>
      <c r="Y15" s="53"/>
      <c r="AA15" s="36"/>
      <c r="AB15" s="36"/>
    </row>
    <row r="16" spans="1:28" ht="13.5" customHeight="1" thickBot="1">
      <c r="A16" s="38"/>
      <c r="B16" s="183" t="s">
        <v>165</v>
      </c>
      <c r="C16" s="8" t="s">
        <v>0</v>
      </c>
      <c r="E16" s="8" t="s">
        <v>1</v>
      </c>
      <c r="F16" s="9"/>
      <c r="G16" s="8" t="s">
        <v>2</v>
      </c>
      <c r="H16" s="9"/>
      <c r="I16" s="9"/>
      <c r="J16" s="177" t="s">
        <v>3</v>
      </c>
      <c r="K16" s="8" t="s">
        <v>4</v>
      </c>
      <c r="L16" s="8" t="s">
        <v>5</v>
      </c>
      <c r="M16" s="8" t="s">
        <v>6</v>
      </c>
      <c r="N16" s="9"/>
      <c r="O16" s="9"/>
      <c r="P16" s="9"/>
      <c r="R16" s="40"/>
      <c r="S16" s="44"/>
      <c r="T16" s="40"/>
      <c r="U16" s="40"/>
      <c r="V16" s="40"/>
      <c r="W16" s="44"/>
      <c r="X16" s="53"/>
      <c r="Y16" s="53"/>
      <c r="AA16" s="36"/>
      <c r="AB16" s="36"/>
    </row>
    <row r="17" spans="1:28" ht="13.5" customHeight="1">
      <c r="A17" s="120" t="s">
        <v>7</v>
      </c>
      <c r="B17" s="237" t="s">
        <v>46</v>
      </c>
      <c r="C17" s="175">
        <f>SUM(D17:F17)</f>
        <v>8</v>
      </c>
      <c r="D17" s="176">
        <v>6</v>
      </c>
      <c r="E17" s="176">
        <v>2</v>
      </c>
      <c r="F17" s="176">
        <v>0</v>
      </c>
      <c r="G17" s="195">
        <v>31</v>
      </c>
      <c r="H17" s="176" t="s">
        <v>8</v>
      </c>
      <c r="I17" s="195">
        <v>7</v>
      </c>
      <c r="J17" s="199">
        <f>(D17*3)+E17</f>
        <v>20</v>
      </c>
      <c r="K17" s="149">
        <f>G17-I17</f>
        <v>24</v>
      </c>
      <c r="L17" s="121">
        <f>G17/I17</f>
        <v>4.428571428571429</v>
      </c>
      <c r="M17" s="122">
        <f>G17/C17</f>
        <v>3.875</v>
      </c>
      <c r="N17" s="123" t="s">
        <v>8</v>
      </c>
      <c r="O17" s="124">
        <f>I17/C17</f>
        <v>0.875</v>
      </c>
      <c r="P17" s="160">
        <v>1</v>
      </c>
      <c r="R17" s="40"/>
      <c r="S17" s="44"/>
      <c r="T17" s="40"/>
      <c r="U17" s="40"/>
      <c r="V17" s="40"/>
      <c r="W17" s="44"/>
      <c r="X17" s="53"/>
      <c r="Y17" s="53"/>
      <c r="AA17" s="36"/>
      <c r="AB17" s="36"/>
    </row>
    <row r="18" spans="1:28" ht="13.5" customHeight="1">
      <c r="A18" s="79" t="s">
        <v>9</v>
      </c>
      <c r="B18" s="236" t="s">
        <v>73</v>
      </c>
      <c r="C18" s="71">
        <f>SUM(D18:F18)</f>
        <v>8</v>
      </c>
      <c r="D18" s="72">
        <v>5</v>
      </c>
      <c r="E18" s="72">
        <v>3</v>
      </c>
      <c r="F18" s="72">
        <v>0</v>
      </c>
      <c r="G18" s="73">
        <v>39</v>
      </c>
      <c r="H18" s="72" t="s">
        <v>8</v>
      </c>
      <c r="I18" s="73">
        <v>15</v>
      </c>
      <c r="J18" s="204">
        <f>(D18*3)+E18</f>
        <v>18</v>
      </c>
      <c r="K18" s="150">
        <f>G18-I18</f>
        <v>24</v>
      </c>
      <c r="L18" s="75">
        <f>G18/I18</f>
        <v>2.6</v>
      </c>
      <c r="M18" s="76">
        <f>G18/C18</f>
        <v>4.875</v>
      </c>
      <c r="N18" s="77" t="s">
        <v>8</v>
      </c>
      <c r="O18" s="78">
        <f>I18/C18</f>
        <v>1.875</v>
      </c>
      <c r="P18" s="160">
        <v>2</v>
      </c>
      <c r="R18" s="41"/>
      <c r="S18" s="42"/>
      <c r="T18" s="41"/>
      <c r="U18" s="41"/>
      <c r="V18" s="42"/>
      <c r="W18" s="42"/>
      <c r="X18" s="53"/>
      <c r="Y18" s="52"/>
      <c r="AA18" s="36"/>
      <c r="AB18" s="36"/>
    </row>
    <row r="19" spans="1:28" ht="13.5" customHeight="1">
      <c r="A19" s="19" t="s">
        <v>11</v>
      </c>
      <c r="B19" s="33" t="s">
        <v>54</v>
      </c>
      <c r="C19" s="20">
        <f>SUM(D19:F19)</f>
        <v>8</v>
      </c>
      <c r="D19" s="21">
        <v>6</v>
      </c>
      <c r="E19" s="21">
        <v>0</v>
      </c>
      <c r="F19" s="21">
        <v>2</v>
      </c>
      <c r="G19" s="48">
        <v>33</v>
      </c>
      <c r="H19" s="21" t="s">
        <v>8</v>
      </c>
      <c r="I19" s="48">
        <v>19</v>
      </c>
      <c r="J19" s="194">
        <f>(D19*3)+E19</f>
        <v>18</v>
      </c>
      <c r="K19" s="111">
        <f>G19-I19</f>
        <v>14</v>
      </c>
      <c r="L19" s="24">
        <f>G19/I19</f>
        <v>1.736842105263158</v>
      </c>
      <c r="M19" s="25">
        <f>G19/C19</f>
        <v>4.125</v>
      </c>
      <c r="N19" s="26" t="s">
        <v>8</v>
      </c>
      <c r="O19" s="27">
        <f>I19/C19</f>
        <v>2.375</v>
      </c>
      <c r="P19" s="160">
        <v>3</v>
      </c>
      <c r="R19" s="41"/>
      <c r="S19" s="42"/>
      <c r="T19" s="41"/>
      <c r="U19" s="41"/>
      <c r="V19" s="42"/>
      <c r="W19" s="42"/>
      <c r="X19" s="53"/>
      <c r="Y19" s="52"/>
      <c r="AA19" s="36"/>
      <c r="AB19" s="36"/>
    </row>
    <row r="20" spans="1:28" ht="13.5" customHeight="1">
      <c r="A20" s="19" t="s">
        <v>12</v>
      </c>
      <c r="B20" s="241" t="s">
        <v>72</v>
      </c>
      <c r="C20" s="20">
        <f>SUM(D20:F20)</f>
        <v>8</v>
      </c>
      <c r="D20" s="21">
        <v>4</v>
      </c>
      <c r="E20" s="21">
        <v>1</v>
      </c>
      <c r="F20" s="21">
        <v>3</v>
      </c>
      <c r="G20" s="22">
        <v>25</v>
      </c>
      <c r="H20" s="21" t="s">
        <v>8</v>
      </c>
      <c r="I20" s="22">
        <v>16</v>
      </c>
      <c r="J20" s="194">
        <f>(D20*3)+E20</f>
        <v>13</v>
      </c>
      <c r="K20" s="111">
        <f>G20-I20</f>
        <v>9</v>
      </c>
      <c r="L20" s="24">
        <f>G20/I20</f>
        <v>1.5625</v>
      </c>
      <c r="M20" s="25">
        <f>G20/C20</f>
        <v>3.125</v>
      </c>
      <c r="N20" s="26" t="s">
        <v>8</v>
      </c>
      <c r="O20" s="27">
        <f>I20/C20</f>
        <v>2</v>
      </c>
      <c r="P20" s="160">
        <v>4</v>
      </c>
      <c r="R20" s="41"/>
      <c r="S20" s="42"/>
      <c r="U20" s="41"/>
      <c r="V20" s="41"/>
      <c r="W20" s="42"/>
      <c r="X20" s="53"/>
      <c r="Y20" s="52"/>
      <c r="AA20" s="36"/>
      <c r="AB20" s="36"/>
    </row>
    <row r="21" spans="1:28" ht="13.5" customHeight="1">
      <c r="A21" s="19" t="s">
        <v>13</v>
      </c>
      <c r="B21" s="33" t="s">
        <v>25</v>
      </c>
      <c r="C21" s="20">
        <f>SUM(D21:F21)</f>
        <v>8</v>
      </c>
      <c r="D21" s="21">
        <v>4</v>
      </c>
      <c r="E21" s="21">
        <v>1</v>
      </c>
      <c r="F21" s="21">
        <v>3</v>
      </c>
      <c r="G21" s="22">
        <v>22</v>
      </c>
      <c r="H21" s="21" t="s">
        <v>8</v>
      </c>
      <c r="I21" s="22">
        <v>24</v>
      </c>
      <c r="J21" s="194">
        <f>(D21*3)+E21</f>
        <v>13</v>
      </c>
      <c r="K21" s="111">
        <f>G21-I21</f>
        <v>-2</v>
      </c>
      <c r="L21" s="24">
        <f>G21/I21</f>
        <v>0.9166666666666666</v>
      </c>
      <c r="M21" s="25">
        <f>G21/C21</f>
        <v>2.75</v>
      </c>
      <c r="N21" s="26" t="s">
        <v>8</v>
      </c>
      <c r="O21" s="27">
        <f>I21/C21</f>
        <v>3</v>
      </c>
      <c r="P21" s="160">
        <v>5</v>
      </c>
      <c r="R21" s="41"/>
      <c r="S21" s="42"/>
      <c r="T21" s="42"/>
      <c r="U21" s="41"/>
      <c r="V21" s="41"/>
      <c r="W21" s="41"/>
      <c r="X21" s="53"/>
      <c r="Y21" s="52"/>
      <c r="AA21" s="36"/>
      <c r="AB21" s="36"/>
    </row>
    <row r="22" spans="1:28" ht="13.5" customHeight="1">
      <c r="A22" s="28" t="s">
        <v>14</v>
      </c>
      <c r="B22" s="23" t="s">
        <v>71</v>
      </c>
      <c r="C22" s="20">
        <f>SUM(D22:F22)</f>
        <v>8</v>
      </c>
      <c r="D22" s="21">
        <v>3</v>
      </c>
      <c r="E22" s="21">
        <v>1</v>
      </c>
      <c r="F22" s="21">
        <v>4</v>
      </c>
      <c r="G22" s="22">
        <v>15</v>
      </c>
      <c r="H22" s="21" t="s">
        <v>8</v>
      </c>
      <c r="I22" s="22">
        <v>22</v>
      </c>
      <c r="J22" s="194">
        <f>(D22*3)+E22</f>
        <v>10</v>
      </c>
      <c r="K22" s="111">
        <f>G22-I22</f>
        <v>-7</v>
      </c>
      <c r="L22" s="24">
        <f>G22/I22</f>
        <v>0.6818181818181818</v>
      </c>
      <c r="M22" s="25">
        <f>G22/C22</f>
        <v>1.875</v>
      </c>
      <c r="N22" s="26" t="s">
        <v>8</v>
      </c>
      <c r="O22" s="27">
        <f>I22/C22</f>
        <v>2.75</v>
      </c>
      <c r="P22" s="160">
        <v>6</v>
      </c>
      <c r="R22" s="41"/>
      <c r="S22" s="42"/>
      <c r="T22" s="42"/>
      <c r="U22" s="41"/>
      <c r="V22" s="41"/>
      <c r="W22" s="41"/>
      <c r="X22" s="53"/>
      <c r="Y22" s="52"/>
      <c r="AA22" s="36"/>
      <c r="AB22" s="36"/>
    </row>
    <row r="23" spans="1:28" ht="13.5" customHeight="1">
      <c r="A23" s="19" t="s">
        <v>15</v>
      </c>
      <c r="B23" s="33" t="s">
        <v>23</v>
      </c>
      <c r="C23" s="20">
        <f>SUM(D23:F23)</f>
        <v>8</v>
      </c>
      <c r="D23" s="21">
        <v>3</v>
      </c>
      <c r="E23" s="21">
        <v>1</v>
      </c>
      <c r="F23" s="21">
        <v>4</v>
      </c>
      <c r="G23" s="22">
        <v>17</v>
      </c>
      <c r="H23" s="21" t="s">
        <v>8</v>
      </c>
      <c r="I23" s="22">
        <v>25</v>
      </c>
      <c r="J23" s="194">
        <f>(D23*3)+E23</f>
        <v>10</v>
      </c>
      <c r="K23" s="111">
        <f>G23-I23</f>
        <v>-8</v>
      </c>
      <c r="L23" s="24">
        <f>G23/I23</f>
        <v>0.68</v>
      </c>
      <c r="M23" s="25">
        <f>G23/C23</f>
        <v>2.125</v>
      </c>
      <c r="N23" s="26" t="s">
        <v>8</v>
      </c>
      <c r="O23" s="27">
        <f>I23/C23</f>
        <v>3.125</v>
      </c>
      <c r="P23" s="160">
        <v>7</v>
      </c>
      <c r="R23" s="42"/>
      <c r="S23" s="42"/>
      <c r="T23" s="42"/>
      <c r="U23" s="41"/>
      <c r="V23" s="41"/>
      <c r="W23" s="41"/>
      <c r="X23" s="53"/>
      <c r="Y23" s="52"/>
      <c r="AA23" s="36"/>
      <c r="AB23" s="36"/>
    </row>
    <row r="24" spans="1:28" ht="13.5" customHeight="1">
      <c r="A24" s="19" t="s">
        <v>17</v>
      </c>
      <c r="B24" s="23" t="s">
        <v>51</v>
      </c>
      <c r="C24" s="20">
        <f>SUM(D24:F24)</f>
        <v>8</v>
      </c>
      <c r="D24" s="21">
        <v>2</v>
      </c>
      <c r="E24" s="21">
        <v>3</v>
      </c>
      <c r="F24" s="21">
        <v>3</v>
      </c>
      <c r="G24" s="22">
        <v>24</v>
      </c>
      <c r="H24" s="21" t="s">
        <v>8</v>
      </c>
      <c r="I24" s="22">
        <v>20</v>
      </c>
      <c r="J24" s="194">
        <f>(D24*3)+E24</f>
        <v>9</v>
      </c>
      <c r="K24" s="111">
        <f>G24-I24</f>
        <v>4</v>
      </c>
      <c r="L24" s="24">
        <f>G24/I24</f>
        <v>1.2</v>
      </c>
      <c r="M24" s="25">
        <f>G24/C24</f>
        <v>3</v>
      </c>
      <c r="N24" s="26" t="s">
        <v>8</v>
      </c>
      <c r="O24" s="27">
        <f>I24/C24</f>
        <v>2.5</v>
      </c>
      <c r="P24" s="160">
        <v>8</v>
      </c>
      <c r="R24" s="41"/>
      <c r="S24" s="42"/>
      <c r="T24" s="42"/>
      <c r="U24" s="41"/>
      <c r="V24" s="41"/>
      <c r="W24" s="41"/>
      <c r="X24" s="53"/>
      <c r="Y24" s="53"/>
      <c r="AA24" s="36"/>
      <c r="AB24" s="36"/>
    </row>
    <row r="25" spans="1:28" ht="13.5" customHeight="1">
      <c r="A25" s="28" t="s">
        <v>19</v>
      </c>
      <c r="B25" s="33" t="s">
        <v>52</v>
      </c>
      <c r="C25" s="20">
        <f>SUM(D25:F25)</f>
        <v>8</v>
      </c>
      <c r="D25" s="21">
        <v>3</v>
      </c>
      <c r="E25" s="21">
        <v>0</v>
      </c>
      <c r="F25" s="21">
        <v>5</v>
      </c>
      <c r="G25" s="22">
        <v>16</v>
      </c>
      <c r="H25" s="21" t="s">
        <v>8</v>
      </c>
      <c r="I25" s="22">
        <v>22</v>
      </c>
      <c r="J25" s="194">
        <f>(D25*3)+E25</f>
        <v>9</v>
      </c>
      <c r="K25" s="111">
        <f>G25-I25</f>
        <v>-6</v>
      </c>
      <c r="L25" s="24">
        <f>G25/I25</f>
        <v>0.7272727272727273</v>
      </c>
      <c r="M25" s="25">
        <f>G25/C25</f>
        <v>2</v>
      </c>
      <c r="N25" s="26" t="s">
        <v>8</v>
      </c>
      <c r="O25" s="27">
        <f>I25/C25</f>
        <v>2.75</v>
      </c>
      <c r="P25" s="160">
        <v>9</v>
      </c>
      <c r="R25" s="53"/>
      <c r="S25" s="53"/>
      <c r="T25" s="53"/>
      <c r="U25" s="53"/>
      <c r="V25" s="53"/>
      <c r="W25" s="53"/>
      <c r="X25" s="53"/>
      <c r="Y25" s="53"/>
      <c r="Z25" s="36"/>
      <c r="AA25" s="36"/>
      <c r="AB25" s="36"/>
    </row>
    <row r="26" spans="1:28" ht="15">
      <c r="A26" s="70" t="s">
        <v>20</v>
      </c>
      <c r="B26" s="93" t="s">
        <v>55</v>
      </c>
      <c r="C26" s="71">
        <f>SUM(D26:F26)</f>
        <v>8</v>
      </c>
      <c r="D26" s="72">
        <v>2</v>
      </c>
      <c r="E26" s="72">
        <v>2</v>
      </c>
      <c r="F26" s="72">
        <v>4</v>
      </c>
      <c r="G26" s="73">
        <v>24</v>
      </c>
      <c r="H26" s="72" t="s">
        <v>8</v>
      </c>
      <c r="I26" s="73">
        <v>33</v>
      </c>
      <c r="J26" s="204">
        <f>(D26*3)+E26</f>
        <v>8</v>
      </c>
      <c r="K26" s="150">
        <f>G26-I26</f>
        <v>-9</v>
      </c>
      <c r="L26" s="75">
        <f>G26/I26</f>
        <v>0.7272727272727273</v>
      </c>
      <c r="M26" s="76">
        <f>G26/C26</f>
        <v>3</v>
      </c>
      <c r="N26" s="77" t="s">
        <v>8</v>
      </c>
      <c r="O26" s="78">
        <f>I26/C26</f>
        <v>4.125</v>
      </c>
      <c r="P26" s="160">
        <v>10</v>
      </c>
      <c r="R26" s="5"/>
      <c r="X26" s="36"/>
      <c r="Y26" s="36"/>
      <c r="Z26" s="36"/>
      <c r="AA26" s="36"/>
      <c r="AB26" s="36"/>
    </row>
    <row r="27" spans="1:22" ht="12.75">
      <c r="A27" s="161" t="s">
        <v>21</v>
      </c>
      <c r="B27" s="178" t="s">
        <v>24</v>
      </c>
      <c r="C27" s="20">
        <f>SUM(D27:F27)</f>
        <v>8</v>
      </c>
      <c r="D27" s="21">
        <v>2</v>
      </c>
      <c r="E27" s="21">
        <v>0</v>
      </c>
      <c r="F27" s="21">
        <v>6</v>
      </c>
      <c r="G27" s="22">
        <v>22</v>
      </c>
      <c r="H27" s="21" t="s">
        <v>8</v>
      </c>
      <c r="I27" s="22">
        <v>33</v>
      </c>
      <c r="J27" s="194">
        <f>(D27*3)+E27</f>
        <v>6</v>
      </c>
      <c r="K27" s="111">
        <f>G27-I27</f>
        <v>-11</v>
      </c>
      <c r="L27" s="24">
        <f>G27/I27</f>
        <v>0.6666666666666666</v>
      </c>
      <c r="M27" s="25">
        <f>G27/C27</f>
        <v>2.75</v>
      </c>
      <c r="N27" s="26" t="s">
        <v>8</v>
      </c>
      <c r="O27" s="27">
        <f>I27/C27</f>
        <v>4.125</v>
      </c>
      <c r="P27" s="160">
        <v>11</v>
      </c>
      <c r="Q27" s="87"/>
      <c r="R27" s="87"/>
      <c r="S27" s="87"/>
      <c r="T27" s="87"/>
      <c r="U27" s="87"/>
      <c r="V27" s="87"/>
    </row>
    <row r="28" spans="1:22" ht="13.5" thickBot="1">
      <c r="A28" s="158" t="s">
        <v>22</v>
      </c>
      <c r="B28" s="126" t="s">
        <v>74</v>
      </c>
      <c r="C28" s="174">
        <f>SUM(D28:F28)</f>
        <v>8</v>
      </c>
      <c r="D28" s="89">
        <v>1</v>
      </c>
      <c r="E28" s="89">
        <v>0</v>
      </c>
      <c r="F28" s="89">
        <v>7</v>
      </c>
      <c r="G28" s="90">
        <v>9</v>
      </c>
      <c r="H28" s="89" t="s">
        <v>8</v>
      </c>
      <c r="I28" s="90">
        <v>41</v>
      </c>
      <c r="J28" s="205">
        <f>(D28*3)+E28</f>
        <v>3</v>
      </c>
      <c r="K28" s="107">
        <f>G28-I28</f>
        <v>-32</v>
      </c>
      <c r="L28" s="49">
        <f>G28/I28</f>
        <v>0.21951219512195122</v>
      </c>
      <c r="M28" s="91">
        <f>G28/C28</f>
        <v>1.125</v>
      </c>
      <c r="N28" s="92" t="s">
        <v>8</v>
      </c>
      <c r="O28" s="50">
        <f>I28/C28</f>
        <v>5.125</v>
      </c>
      <c r="P28" s="165">
        <v>12</v>
      </c>
      <c r="Q28" s="87"/>
      <c r="R28" s="87"/>
      <c r="S28" s="87"/>
      <c r="T28" s="87"/>
      <c r="U28" s="87"/>
      <c r="V28" s="87"/>
    </row>
    <row r="29" spans="1:16" ht="12.75">
      <c r="A29" s="33"/>
      <c r="B29" s="95"/>
      <c r="C29" s="104">
        <f>SUM(C17:C28)</f>
        <v>96</v>
      </c>
      <c r="D29" s="12">
        <f>SUM(D17:D28)</f>
        <v>41</v>
      </c>
      <c r="E29" s="12">
        <f>SUM(E17:E28)</f>
        <v>14</v>
      </c>
      <c r="F29" s="12">
        <f>SUM(F17:F28)</f>
        <v>41</v>
      </c>
      <c r="G29" s="13">
        <f>SUM(G17:G28)</f>
        <v>277</v>
      </c>
      <c r="H29" s="45" t="s">
        <v>8</v>
      </c>
      <c r="I29" s="13">
        <f>SUM(I17:I28)</f>
        <v>277</v>
      </c>
      <c r="J29" s="14">
        <f>SUM(J17:J28)</f>
        <v>137</v>
      </c>
      <c r="K29" s="13">
        <f>SUM(K17:K28)</f>
        <v>0</v>
      </c>
      <c r="L29" s="15">
        <f>G29/I29</f>
        <v>1</v>
      </c>
      <c r="M29" s="16">
        <f>G29/C29</f>
        <v>2.8854166666666665</v>
      </c>
      <c r="N29" s="17" t="s">
        <v>8</v>
      </c>
      <c r="O29" s="15">
        <f>I29/C29</f>
        <v>2.8854166666666665</v>
      </c>
      <c r="P29" s="15"/>
    </row>
    <row r="30" spans="1:16" ht="13.5" thickBot="1">
      <c r="A30" s="38"/>
      <c r="B30" s="206" t="s">
        <v>164</v>
      </c>
      <c r="C30" s="8" t="s">
        <v>0</v>
      </c>
      <c r="D30" s="246" t="s">
        <v>1</v>
      </c>
      <c r="E30" s="247"/>
      <c r="F30" s="247"/>
      <c r="G30" s="246" t="s">
        <v>2</v>
      </c>
      <c r="H30" s="247"/>
      <c r="I30" s="247"/>
      <c r="J30" s="18" t="s">
        <v>3</v>
      </c>
      <c r="K30" s="8" t="s">
        <v>4</v>
      </c>
      <c r="L30" s="8" t="s">
        <v>5</v>
      </c>
      <c r="M30" s="248" t="s">
        <v>6</v>
      </c>
      <c r="N30" s="249"/>
      <c r="O30" s="249"/>
      <c r="P30" s="9"/>
    </row>
    <row r="31" spans="1:22" ht="12.75">
      <c r="A31" s="120" t="s">
        <v>7</v>
      </c>
      <c r="B31" s="185" t="s">
        <v>138</v>
      </c>
      <c r="C31" s="175">
        <f aca="true" t="shared" si="1" ref="C31:C42">SUM(D31:F31)</f>
        <v>7</v>
      </c>
      <c r="D31" s="176">
        <v>6</v>
      </c>
      <c r="E31" s="176">
        <v>1</v>
      </c>
      <c r="F31" s="176">
        <v>0</v>
      </c>
      <c r="G31" s="195">
        <v>46</v>
      </c>
      <c r="H31" s="176" t="s">
        <v>8</v>
      </c>
      <c r="I31" s="195">
        <v>13</v>
      </c>
      <c r="J31" s="199">
        <f aca="true" t="shared" si="2" ref="J31:J42">(D31*3)+E31</f>
        <v>19</v>
      </c>
      <c r="K31" s="149">
        <f aca="true" t="shared" si="3" ref="K31:K42">G31-I31</f>
        <v>33</v>
      </c>
      <c r="L31" s="121">
        <f aca="true" t="shared" si="4" ref="L31:L43">G31/I31</f>
        <v>3.5384615384615383</v>
      </c>
      <c r="M31" s="122">
        <f aca="true" t="shared" si="5" ref="M31:M43">G31/C31</f>
        <v>6.571428571428571</v>
      </c>
      <c r="N31" s="123" t="s">
        <v>8</v>
      </c>
      <c r="O31" s="124">
        <f aca="true" t="shared" si="6" ref="O31:O43">I31/C31</f>
        <v>1.8571428571428572</v>
      </c>
      <c r="P31" s="160">
        <v>1</v>
      </c>
      <c r="R31" s="87"/>
      <c r="S31" s="87"/>
      <c r="T31" s="87"/>
      <c r="U31" s="87"/>
      <c r="V31" s="87"/>
    </row>
    <row r="32" spans="1:17" ht="12.75">
      <c r="A32" s="79" t="s">
        <v>9</v>
      </c>
      <c r="B32" s="202" t="s">
        <v>132</v>
      </c>
      <c r="C32" s="71">
        <f t="shared" si="1"/>
        <v>7</v>
      </c>
      <c r="D32" s="72">
        <v>6</v>
      </c>
      <c r="E32" s="72">
        <v>1</v>
      </c>
      <c r="F32" s="72">
        <v>0</v>
      </c>
      <c r="G32" s="73">
        <v>27</v>
      </c>
      <c r="H32" s="72" t="s">
        <v>8</v>
      </c>
      <c r="I32" s="73">
        <v>12</v>
      </c>
      <c r="J32" s="204">
        <f t="shared" si="2"/>
        <v>19</v>
      </c>
      <c r="K32" s="150">
        <f t="shared" si="3"/>
        <v>15</v>
      </c>
      <c r="L32" s="75">
        <f t="shared" si="4"/>
        <v>2.25</v>
      </c>
      <c r="M32" s="76">
        <f t="shared" si="5"/>
        <v>3.857142857142857</v>
      </c>
      <c r="N32" s="77" t="s">
        <v>8</v>
      </c>
      <c r="O32" s="78">
        <f t="shared" si="6"/>
        <v>1.7142857142857142</v>
      </c>
      <c r="P32" s="160">
        <v>2</v>
      </c>
      <c r="Q32" s="87"/>
    </row>
    <row r="33" spans="1:16" ht="12.75">
      <c r="A33" s="19" t="s">
        <v>11</v>
      </c>
      <c r="B33" s="184" t="s">
        <v>141</v>
      </c>
      <c r="C33" s="20">
        <f t="shared" si="1"/>
        <v>7</v>
      </c>
      <c r="D33" s="21">
        <v>5</v>
      </c>
      <c r="E33" s="21">
        <v>0</v>
      </c>
      <c r="F33" s="21">
        <v>2</v>
      </c>
      <c r="G33" s="22">
        <v>32</v>
      </c>
      <c r="H33" s="21" t="s">
        <v>8</v>
      </c>
      <c r="I33" s="22">
        <v>14</v>
      </c>
      <c r="J33" s="194">
        <f t="shared" si="2"/>
        <v>15</v>
      </c>
      <c r="K33" s="111">
        <f t="shared" si="3"/>
        <v>18</v>
      </c>
      <c r="L33" s="24">
        <f t="shared" si="4"/>
        <v>2.2857142857142856</v>
      </c>
      <c r="M33" s="25">
        <f t="shared" si="5"/>
        <v>4.571428571428571</v>
      </c>
      <c r="N33" s="26" t="s">
        <v>8</v>
      </c>
      <c r="O33" s="27">
        <f t="shared" si="6"/>
        <v>2</v>
      </c>
      <c r="P33" s="160">
        <v>3</v>
      </c>
    </row>
    <row r="34" spans="1:16" ht="12.75">
      <c r="A34" s="19" t="s">
        <v>12</v>
      </c>
      <c r="B34" s="184" t="s">
        <v>139</v>
      </c>
      <c r="C34" s="20">
        <f t="shared" si="1"/>
        <v>7</v>
      </c>
      <c r="D34" s="21">
        <v>4</v>
      </c>
      <c r="E34" s="21">
        <v>1</v>
      </c>
      <c r="F34" s="21">
        <v>2</v>
      </c>
      <c r="G34" s="22">
        <v>21</v>
      </c>
      <c r="H34" s="21" t="s">
        <v>8</v>
      </c>
      <c r="I34" s="22">
        <v>15</v>
      </c>
      <c r="J34" s="194">
        <f t="shared" si="2"/>
        <v>13</v>
      </c>
      <c r="K34" s="111">
        <f t="shared" si="3"/>
        <v>6</v>
      </c>
      <c r="L34" s="24">
        <f t="shared" si="4"/>
        <v>1.4</v>
      </c>
      <c r="M34" s="25">
        <f t="shared" si="5"/>
        <v>3</v>
      </c>
      <c r="N34" s="26" t="s">
        <v>8</v>
      </c>
      <c r="O34" s="27">
        <f t="shared" si="6"/>
        <v>2.142857142857143</v>
      </c>
      <c r="P34" s="160">
        <v>4</v>
      </c>
    </row>
    <row r="35" spans="1:16" ht="12.75">
      <c r="A35" s="19" t="s">
        <v>13</v>
      </c>
      <c r="B35" s="184" t="s">
        <v>135</v>
      </c>
      <c r="C35" s="20">
        <f t="shared" si="1"/>
        <v>7</v>
      </c>
      <c r="D35" s="21">
        <v>3</v>
      </c>
      <c r="E35" s="21">
        <v>1</v>
      </c>
      <c r="F35" s="21">
        <v>3</v>
      </c>
      <c r="G35" s="22">
        <v>21</v>
      </c>
      <c r="H35" s="21" t="s">
        <v>8</v>
      </c>
      <c r="I35" s="22">
        <v>18</v>
      </c>
      <c r="J35" s="194">
        <f t="shared" si="2"/>
        <v>10</v>
      </c>
      <c r="K35" s="111">
        <f t="shared" si="3"/>
        <v>3</v>
      </c>
      <c r="L35" s="24">
        <f t="shared" si="4"/>
        <v>1.1666666666666667</v>
      </c>
      <c r="M35" s="25">
        <f t="shared" si="5"/>
        <v>3</v>
      </c>
      <c r="N35" s="26" t="s">
        <v>8</v>
      </c>
      <c r="O35" s="27">
        <f t="shared" si="6"/>
        <v>2.5714285714285716</v>
      </c>
      <c r="P35" s="160">
        <v>5</v>
      </c>
    </row>
    <row r="36" spans="1:16" ht="12.75">
      <c r="A36" s="28" t="s">
        <v>14</v>
      </c>
      <c r="B36" s="184" t="s">
        <v>53</v>
      </c>
      <c r="C36" s="20">
        <f t="shared" si="1"/>
        <v>7</v>
      </c>
      <c r="D36" s="21">
        <v>3</v>
      </c>
      <c r="E36" s="21">
        <v>1</v>
      </c>
      <c r="F36" s="21">
        <v>3</v>
      </c>
      <c r="G36" s="22">
        <v>23</v>
      </c>
      <c r="H36" s="21" t="s">
        <v>8</v>
      </c>
      <c r="I36" s="22">
        <v>26</v>
      </c>
      <c r="J36" s="194">
        <f t="shared" si="2"/>
        <v>10</v>
      </c>
      <c r="K36" s="111">
        <f t="shared" si="3"/>
        <v>-3</v>
      </c>
      <c r="L36" s="24">
        <f t="shared" si="4"/>
        <v>0.8846153846153846</v>
      </c>
      <c r="M36" s="25">
        <f t="shared" si="5"/>
        <v>3.2857142857142856</v>
      </c>
      <c r="N36" s="26" t="s">
        <v>8</v>
      </c>
      <c r="O36" s="27">
        <f t="shared" si="6"/>
        <v>3.7142857142857144</v>
      </c>
      <c r="P36" s="160">
        <v>6</v>
      </c>
    </row>
    <row r="37" spans="1:16" ht="12.75">
      <c r="A37" s="19" t="s">
        <v>15</v>
      </c>
      <c r="B37" s="184" t="s">
        <v>140</v>
      </c>
      <c r="C37" s="20">
        <f t="shared" si="1"/>
        <v>7</v>
      </c>
      <c r="D37" s="21">
        <v>2</v>
      </c>
      <c r="E37" s="21">
        <v>1</v>
      </c>
      <c r="F37" s="21">
        <v>4</v>
      </c>
      <c r="G37" s="22">
        <v>16</v>
      </c>
      <c r="H37" s="21" t="s">
        <v>8</v>
      </c>
      <c r="I37" s="22">
        <v>23</v>
      </c>
      <c r="J37" s="194">
        <f t="shared" si="2"/>
        <v>7</v>
      </c>
      <c r="K37" s="111">
        <f t="shared" si="3"/>
        <v>-7</v>
      </c>
      <c r="L37" s="24">
        <f t="shared" si="4"/>
        <v>0.6956521739130435</v>
      </c>
      <c r="M37" s="25">
        <f t="shared" si="5"/>
        <v>2.2857142857142856</v>
      </c>
      <c r="N37" s="26" t="s">
        <v>8</v>
      </c>
      <c r="O37" s="27">
        <f t="shared" si="6"/>
        <v>3.2857142857142856</v>
      </c>
      <c r="P37" s="160">
        <v>7</v>
      </c>
    </row>
    <row r="38" spans="1:16" ht="12.75">
      <c r="A38" s="19" t="s">
        <v>17</v>
      </c>
      <c r="B38" s="184" t="s">
        <v>134</v>
      </c>
      <c r="C38" s="20">
        <f t="shared" si="1"/>
        <v>7</v>
      </c>
      <c r="D38" s="21">
        <v>2</v>
      </c>
      <c r="E38" s="21">
        <v>1</v>
      </c>
      <c r="F38" s="21">
        <v>4</v>
      </c>
      <c r="G38" s="22">
        <v>12</v>
      </c>
      <c r="H38" s="21" t="s">
        <v>8</v>
      </c>
      <c r="I38" s="22">
        <v>25</v>
      </c>
      <c r="J38" s="194">
        <f t="shared" si="2"/>
        <v>7</v>
      </c>
      <c r="K38" s="111">
        <f t="shared" si="3"/>
        <v>-13</v>
      </c>
      <c r="L38" s="24">
        <f t="shared" si="4"/>
        <v>0.48</v>
      </c>
      <c r="M38" s="25">
        <f t="shared" si="5"/>
        <v>1.7142857142857142</v>
      </c>
      <c r="N38" s="26" t="s">
        <v>8</v>
      </c>
      <c r="O38" s="27">
        <f t="shared" si="6"/>
        <v>3.5714285714285716</v>
      </c>
      <c r="P38" s="160">
        <v>8</v>
      </c>
    </row>
    <row r="39" spans="1:16" ht="12.75">
      <c r="A39" s="19" t="s">
        <v>19</v>
      </c>
      <c r="B39" s="184" t="s">
        <v>137</v>
      </c>
      <c r="C39" s="20">
        <f t="shared" si="1"/>
        <v>7</v>
      </c>
      <c r="D39" s="21">
        <v>1</v>
      </c>
      <c r="E39" s="21">
        <v>3</v>
      </c>
      <c r="F39" s="21">
        <v>3</v>
      </c>
      <c r="G39" s="48">
        <v>17</v>
      </c>
      <c r="H39" s="21" t="s">
        <v>8</v>
      </c>
      <c r="I39" s="48">
        <v>22</v>
      </c>
      <c r="J39" s="194">
        <f t="shared" si="2"/>
        <v>6</v>
      </c>
      <c r="K39" s="111">
        <f t="shared" si="3"/>
        <v>-5</v>
      </c>
      <c r="L39" s="24">
        <f t="shared" si="4"/>
        <v>0.7727272727272727</v>
      </c>
      <c r="M39" s="25">
        <f t="shared" si="5"/>
        <v>2.4285714285714284</v>
      </c>
      <c r="N39" s="26" t="s">
        <v>8</v>
      </c>
      <c r="O39" s="27">
        <f t="shared" si="6"/>
        <v>3.142857142857143</v>
      </c>
      <c r="P39" s="160">
        <v>9</v>
      </c>
    </row>
    <row r="40" spans="1:16" ht="12.75">
      <c r="A40" s="70" t="s">
        <v>20</v>
      </c>
      <c r="B40" s="202" t="s">
        <v>131</v>
      </c>
      <c r="C40" s="71">
        <f t="shared" si="1"/>
        <v>7</v>
      </c>
      <c r="D40" s="72">
        <v>2</v>
      </c>
      <c r="E40" s="72">
        <v>0</v>
      </c>
      <c r="F40" s="72">
        <v>5</v>
      </c>
      <c r="G40" s="73">
        <v>14</v>
      </c>
      <c r="H40" s="72" t="s">
        <v>8</v>
      </c>
      <c r="I40" s="73">
        <v>28</v>
      </c>
      <c r="J40" s="204">
        <f t="shared" si="2"/>
        <v>6</v>
      </c>
      <c r="K40" s="150">
        <f t="shared" si="3"/>
        <v>-14</v>
      </c>
      <c r="L40" s="75">
        <f t="shared" si="4"/>
        <v>0.5</v>
      </c>
      <c r="M40" s="76">
        <f t="shared" si="5"/>
        <v>2</v>
      </c>
      <c r="N40" s="77" t="s">
        <v>8</v>
      </c>
      <c r="O40" s="78">
        <f t="shared" si="6"/>
        <v>4</v>
      </c>
      <c r="P40" s="160">
        <v>10</v>
      </c>
    </row>
    <row r="41" spans="1:194" ht="12.75">
      <c r="A41" s="28" t="s">
        <v>21</v>
      </c>
      <c r="B41" s="184" t="s">
        <v>133</v>
      </c>
      <c r="C41" s="20">
        <f t="shared" si="1"/>
        <v>7</v>
      </c>
      <c r="D41" s="21">
        <v>1</v>
      </c>
      <c r="E41" s="21">
        <v>2</v>
      </c>
      <c r="F41" s="21">
        <v>4</v>
      </c>
      <c r="G41" s="48">
        <v>20</v>
      </c>
      <c r="H41" s="21" t="s">
        <v>8</v>
      </c>
      <c r="I41" s="48">
        <v>32</v>
      </c>
      <c r="J41" s="194">
        <f t="shared" si="2"/>
        <v>5</v>
      </c>
      <c r="K41" s="111">
        <f t="shared" si="3"/>
        <v>-12</v>
      </c>
      <c r="L41" s="24">
        <f t="shared" si="4"/>
        <v>0.625</v>
      </c>
      <c r="M41" s="25">
        <f t="shared" si="5"/>
        <v>2.857142857142857</v>
      </c>
      <c r="N41" s="26" t="s">
        <v>8</v>
      </c>
      <c r="O41" s="27">
        <f t="shared" si="6"/>
        <v>4.571428571428571</v>
      </c>
      <c r="P41" s="160">
        <v>11</v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</row>
    <row r="42" spans="1:28" ht="13.5" thickBot="1">
      <c r="A42" s="125" t="s">
        <v>22</v>
      </c>
      <c r="B42" s="186" t="s">
        <v>136</v>
      </c>
      <c r="C42" s="174">
        <f t="shared" si="1"/>
        <v>7</v>
      </c>
      <c r="D42" s="89">
        <v>1</v>
      </c>
      <c r="E42" s="89">
        <v>0</v>
      </c>
      <c r="F42" s="89">
        <v>6</v>
      </c>
      <c r="G42" s="226">
        <v>9</v>
      </c>
      <c r="H42" s="89" t="s">
        <v>8</v>
      </c>
      <c r="I42" s="226">
        <v>30</v>
      </c>
      <c r="J42" s="205">
        <f t="shared" si="2"/>
        <v>3</v>
      </c>
      <c r="K42" s="107">
        <f t="shared" si="3"/>
        <v>-21</v>
      </c>
      <c r="L42" s="49">
        <f t="shared" si="4"/>
        <v>0.3</v>
      </c>
      <c r="M42" s="91">
        <f t="shared" si="5"/>
        <v>1.2857142857142858</v>
      </c>
      <c r="N42" s="92" t="s">
        <v>8</v>
      </c>
      <c r="O42" s="50">
        <f t="shared" si="6"/>
        <v>4.285714285714286</v>
      </c>
      <c r="P42" s="165">
        <v>12</v>
      </c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1:16" ht="12.75">
      <c r="A43" s="33"/>
      <c r="B43" s="5"/>
      <c r="C43" s="104">
        <f>SUM(C31:C42)</f>
        <v>84</v>
      </c>
      <c r="D43" s="12">
        <f>SUM(D31:D42)</f>
        <v>36</v>
      </c>
      <c r="E43" s="12">
        <f>SUM(E31:E42)</f>
        <v>12</v>
      </c>
      <c r="F43" s="12">
        <f>SUM(F31:F42)</f>
        <v>36</v>
      </c>
      <c r="G43" s="13">
        <f>SUM(G31:G42)</f>
        <v>258</v>
      </c>
      <c r="H43" s="45" t="s">
        <v>8</v>
      </c>
      <c r="I43" s="13">
        <f>SUM(I31:I42)</f>
        <v>258</v>
      </c>
      <c r="J43" s="14">
        <f>SUM(J31:J42)</f>
        <v>120</v>
      </c>
      <c r="K43" s="13">
        <f>SUM(K31:K42)</f>
        <v>0</v>
      </c>
      <c r="L43" s="15">
        <f t="shared" si="4"/>
        <v>1</v>
      </c>
      <c r="M43" s="16">
        <f t="shared" si="5"/>
        <v>3.0714285714285716</v>
      </c>
      <c r="N43" s="17" t="s">
        <v>8</v>
      </c>
      <c r="O43" s="15">
        <f t="shared" si="6"/>
        <v>3.0714285714285716</v>
      </c>
      <c r="P43" s="15"/>
    </row>
    <row r="44" spans="1:16" ht="13.5" thickBot="1">
      <c r="A44" s="38"/>
      <c r="B44" s="157" t="s">
        <v>161</v>
      </c>
      <c r="C44" s="8" t="s">
        <v>0</v>
      </c>
      <c r="D44" s="246" t="s">
        <v>1</v>
      </c>
      <c r="E44" s="247"/>
      <c r="F44" s="247"/>
      <c r="G44" s="246" t="s">
        <v>2</v>
      </c>
      <c r="H44" s="247"/>
      <c r="I44" s="247"/>
      <c r="J44" s="18" t="s">
        <v>3</v>
      </c>
      <c r="K44" s="8" t="s">
        <v>4</v>
      </c>
      <c r="L44" s="8" t="s">
        <v>5</v>
      </c>
      <c r="M44" s="246" t="s">
        <v>6</v>
      </c>
      <c r="N44" s="247"/>
      <c r="O44" s="247"/>
      <c r="P44" s="9"/>
    </row>
    <row r="45" spans="1:23" ht="12.75">
      <c r="A45" s="120" t="s">
        <v>7</v>
      </c>
      <c r="B45" s="185" t="s">
        <v>123</v>
      </c>
      <c r="C45" s="175">
        <f aca="true" t="shared" si="7" ref="C45:C56">SUM(D45:F45)</f>
        <v>7</v>
      </c>
      <c r="D45" s="176">
        <v>5</v>
      </c>
      <c r="E45" s="176">
        <v>1</v>
      </c>
      <c r="F45" s="176">
        <v>1</v>
      </c>
      <c r="G45" s="195">
        <v>30</v>
      </c>
      <c r="H45" s="176" t="s">
        <v>8</v>
      </c>
      <c r="I45" s="195">
        <v>17</v>
      </c>
      <c r="J45" s="7">
        <f aca="true" t="shared" si="8" ref="J45:J56">(D45*3)+E45</f>
        <v>16</v>
      </c>
      <c r="K45" s="149">
        <f aca="true" t="shared" si="9" ref="K45:K56">G45-I45</f>
        <v>13</v>
      </c>
      <c r="L45" s="121">
        <f aca="true" t="shared" si="10" ref="L45:L57">G45/I45</f>
        <v>1.7647058823529411</v>
      </c>
      <c r="M45" s="122">
        <f aca="true" t="shared" si="11" ref="M45:M57">G45/C45</f>
        <v>4.285714285714286</v>
      </c>
      <c r="N45" s="123" t="s">
        <v>8</v>
      </c>
      <c r="O45" s="124">
        <f aca="true" t="shared" si="12" ref="O45:O57">I45/C45</f>
        <v>2.4285714285714284</v>
      </c>
      <c r="P45" s="160">
        <v>1</v>
      </c>
      <c r="Q45" s="87"/>
      <c r="R45" s="87"/>
      <c r="S45" s="87"/>
      <c r="T45" s="87"/>
      <c r="U45" s="87"/>
      <c r="V45" s="87"/>
      <c r="W45" s="87"/>
    </row>
    <row r="46" spans="1:109" ht="12.75">
      <c r="A46" s="79" t="s">
        <v>9</v>
      </c>
      <c r="B46" s="202" t="s">
        <v>124</v>
      </c>
      <c r="C46" s="71">
        <f t="shared" si="7"/>
        <v>7</v>
      </c>
      <c r="D46" s="72">
        <v>4</v>
      </c>
      <c r="E46" s="72">
        <v>2</v>
      </c>
      <c r="F46" s="72">
        <v>1</v>
      </c>
      <c r="G46" s="73">
        <v>31</v>
      </c>
      <c r="H46" s="72" t="s">
        <v>8</v>
      </c>
      <c r="I46" s="73">
        <v>21</v>
      </c>
      <c r="J46" s="74">
        <f t="shared" si="8"/>
        <v>14</v>
      </c>
      <c r="K46" s="150">
        <f t="shared" si="9"/>
        <v>10</v>
      </c>
      <c r="L46" s="75">
        <f t="shared" si="10"/>
        <v>1.4761904761904763</v>
      </c>
      <c r="M46" s="76">
        <f t="shared" si="11"/>
        <v>4.428571428571429</v>
      </c>
      <c r="N46" s="77" t="s">
        <v>8</v>
      </c>
      <c r="O46" s="78">
        <f t="shared" si="12"/>
        <v>3</v>
      </c>
      <c r="P46" s="160">
        <v>2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</row>
    <row r="47" spans="1:16" ht="12.75">
      <c r="A47" s="19" t="s">
        <v>11</v>
      </c>
      <c r="B47" s="184" t="s">
        <v>26</v>
      </c>
      <c r="C47" s="20">
        <f t="shared" si="7"/>
        <v>7</v>
      </c>
      <c r="D47" s="21">
        <v>4</v>
      </c>
      <c r="E47" s="21">
        <v>2</v>
      </c>
      <c r="F47" s="21">
        <v>1</v>
      </c>
      <c r="G47" s="22">
        <v>23</v>
      </c>
      <c r="H47" s="21" t="s">
        <v>8</v>
      </c>
      <c r="I47" s="22">
        <v>17</v>
      </c>
      <c r="J47" s="10">
        <f t="shared" si="8"/>
        <v>14</v>
      </c>
      <c r="K47" s="111">
        <f t="shared" si="9"/>
        <v>6</v>
      </c>
      <c r="L47" s="24">
        <f t="shared" si="10"/>
        <v>1.3529411764705883</v>
      </c>
      <c r="M47" s="25">
        <f t="shared" si="11"/>
        <v>3.2857142857142856</v>
      </c>
      <c r="N47" s="26" t="s">
        <v>8</v>
      </c>
      <c r="O47" s="27">
        <f t="shared" si="12"/>
        <v>2.4285714285714284</v>
      </c>
      <c r="P47" s="160">
        <v>3</v>
      </c>
    </row>
    <row r="48" spans="1:16" ht="12.75">
      <c r="A48" s="19" t="s">
        <v>12</v>
      </c>
      <c r="B48" s="184" t="s">
        <v>130</v>
      </c>
      <c r="C48" s="20">
        <f t="shared" si="7"/>
        <v>7</v>
      </c>
      <c r="D48" s="21">
        <v>4</v>
      </c>
      <c r="E48" s="21">
        <v>1</v>
      </c>
      <c r="F48" s="21">
        <v>2</v>
      </c>
      <c r="G48" s="22">
        <v>29</v>
      </c>
      <c r="H48" s="21" t="s">
        <v>8</v>
      </c>
      <c r="I48" s="22">
        <v>17</v>
      </c>
      <c r="J48" s="10">
        <f t="shared" si="8"/>
        <v>13</v>
      </c>
      <c r="K48" s="111">
        <f t="shared" si="9"/>
        <v>12</v>
      </c>
      <c r="L48" s="24">
        <f t="shared" si="10"/>
        <v>1.7058823529411764</v>
      </c>
      <c r="M48" s="25">
        <f t="shared" si="11"/>
        <v>4.142857142857143</v>
      </c>
      <c r="N48" s="26" t="s">
        <v>8</v>
      </c>
      <c r="O48" s="27">
        <f t="shared" si="12"/>
        <v>2.4285714285714284</v>
      </c>
      <c r="P48" s="160">
        <v>4</v>
      </c>
    </row>
    <row r="49" spans="1:16" ht="12.75">
      <c r="A49" s="19" t="s">
        <v>13</v>
      </c>
      <c r="B49" s="184" t="s">
        <v>129</v>
      </c>
      <c r="C49" s="20">
        <f t="shared" si="7"/>
        <v>7</v>
      </c>
      <c r="D49" s="21">
        <v>3</v>
      </c>
      <c r="E49" s="21">
        <v>2</v>
      </c>
      <c r="F49" s="21">
        <v>2</v>
      </c>
      <c r="G49" s="22">
        <v>23</v>
      </c>
      <c r="H49" s="21" t="s">
        <v>8</v>
      </c>
      <c r="I49" s="22">
        <v>15</v>
      </c>
      <c r="J49" s="10">
        <f t="shared" si="8"/>
        <v>11</v>
      </c>
      <c r="K49" s="111">
        <f t="shared" si="9"/>
        <v>8</v>
      </c>
      <c r="L49" s="24">
        <f t="shared" si="10"/>
        <v>1.5333333333333334</v>
      </c>
      <c r="M49" s="25">
        <f t="shared" si="11"/>
        <v>3.2857142857142856</v>
      </c>
      <c r="N49" s="26" t="s">
        <v>8</v>
      </c>
      <c r="O49" s="27">
        <f t="shared" si="12"/>
        <v>2.142857142857143</v>
      </c>
      <c r="P49" s="160">
        <v>5</v>
      </c>
    </row>
    <row r="50" spans="1:16" ht="12.75">
      <c r="A50" s="28" t="s">
        <v>14</v>
      </c>
      <c r="B50" s="184" t="s">
        <v>126</v>
      </c>
      <c r="C50" s="20">
        <f t="shared" si="7"/>
        <v>7</v>
      </c>
      <c r="D50" s="21">
        <v>3</v>
      </c>
      <c r="E50" s="21">
        <v>2</v>
      </c>
      <c r="F50" s="21">
        <v>2</v>
      </c>
      <c r="G50" s="22">
        <v>25</v>
      </c>
      <c r="H50" s="21" t="s">
        <v>8</v>
      </c>
      <c r="I50" s="22">
        <v>18</v>
      </c>
      <c r="J50" s="10">
        <f t="shared" si="8"/>
        <v>11</v>
      </c>
      <c r="K50" s="111">
        <f t="shared" si="9"/>
        <v>7</v>
      </c>
      <c r="L50" s="24">
        <f t="shared" si="10"/>
        <v>1.3888888888888888</v>
      </c>
      <c r="M50" s="25">
        <f t="shared" si="11"/>
        <v>3.5714285714285716</v>
      </c>
      <c r="N50" s="26" t="s">
        <v>8</v>
      </c>
      <c r="O50" s="27">
        <f t="shared" si="12"/>
        <v>2.5714285714285716</v>
      </c>
      <c r="P50" s="160">
        <v>6</v>
      </c>
    </row>
    <row r="51" spans="1:16" ht="12.75">
      <c r="A51" s="19" t="s">
        <v>15</v>
      </c>
      <c r="B51" s="184" t="s">
        <v>127</v>
      </c>
      <c r="C51" s="20">
        <f t="shared" si="7"/>
        <v>7</v>
      </c>
      <c r="D51" s="21">
        <v>2</v>
      </c>
      <c r="E51" s="21">
        <v>3</v>
      </c>
      <c r="F51" s="21">
        <v>2</v>
      </c>
      <c r="G51" s="48">
        <v>22</v>
      </c>
      <c r="H51" s="21" t="s">
        <v>8</v>
      </c>
      <c r="I51" s="48">
        <v>22</v>
      </c>
      <c r="J51" s="10">
        <f t="shared" si="8"/>
        <v>9</v>
      </c>
      <c r="K51" s="111">
        <f t="shared" si="9"/>
        <v>0</v>
      </c>
      <c r="L51" s="24">
        <f t="shared" si="10"/>
        <v>1</v>
      </c>
      <c r="M51" s="25">
        <f t="shared" si="11"/>
        <v>3.142857142857143</v>
      </c>
      <c r="N51" s="26" t="s">
        <v>8</v>
      </c>
      <c r="O51" s="27">
        <f t="shared" si="12"/>
        <v>3.142857142857143</v>
      </c>
      <c r="P51" s="160">
        <v>7</v>
      </c>
    </row>
    <row r="52" spans="1:16" ht="12.75">
      <c r="A52" s="19" t="s">
        <v>17</v>
      </c>
      <c r="B52" s="184" t="s">
        <v>122</v>
      </c>
      <c r="C52" s="20">
        <f t="shared" si="7"/>
        <v>7</v>
      </c>
      <c r="D52" s="21">
        <v>3</v>
      </c>
      <c r="E52" s="21">
        <v>0</v>
      </c>
      <c r="F52" s="21">
        <v>4</v>
      </c>
      <c r="G52" s="22">
        <v>19</v>
      </c>
      <c r="H52" s="21" t="s">
        <v>8</v>
      </c>
      <c r="I52" s="22">
        <v>36</v>
      </c>
      <c r="J52" s="10">
        <f t="shared" si="8"/>
        <v>9</v>
      </c>
      <c r="K52" s="111">
        <f t="shared" si="9"/>
        <v>-17</v>
      </c>
      <c r="L52" s="24">
        <f t="shared" si="10"/>
        <v>0.5277777777777778</v>
      </c>
      <c r="M52" s="25">
        <f t="shared" si="11"/>
        <v>2.7142857142857144</v>
      </c>
      <c r="N52" s="26" t="s">
        <v>8</v>
      </c>
      <c r="O52" s="27">
        <f t="shared" si="12"/>
        <v>5.142857142857143</v>
      </c>
      <c r="P52" s="160">
        <v>8</v>
      </c>
    </row>
    <row r="53" spans="1:16" ht="12.75">
      <c r="A53" s="28" t="s">
        <v>19</v>
      </c>
      <c r="B53" s="184" t="s">
        <v>128</v>
      </c>
      <c r="C53" s="20">
        <f t="shared" si="7"/>
        <v>7</v>
      </c>
      <c r="D53" s="21">
        <v>2</v>
      </c>
      <c r="E53" s="21">
        <v>1</v>
      </c>
      <c r="F53" s="21">
        <v>4</v>
      </c>
      <c r="G53" s="22">
        <v>19</v>
      </c>
      <c r="H53" s="21" t="s">
        <v>8</v>
      </c>
      <c r="I53" s="22">
        <v>25</v>
      </c>
      <c r="J53" s="10">
        <f t="shared" si="8"/>
        <v>7</v>
      </c>
      <c r="K53" s="111">
        <f t="shared" si="9"/>
        <v>-6</v>
      </c>
      <c r="L53" s="24">
        <f t="shared" si="10"/>
        <v>0.76</v>
      </c>
      <c r="M53" s="25">
        <f t="shared" si="11"/>
        <v>2.7142857142857144</v>
      </c>
      <c r="N53" s="26" t="s">
        <v>8</v>
      </c>
      <c r="O53" s="27">
        <f t="shared" si="12"/>
        <v>3.5714285714285716</v>
      </c>
      <c r="P53" s="160">
        <v>9</v>
      </c>
    </row>
    <row r="54" spans="1:16" ht="12.75">
      <c r="A54" s="70" t="s">
        <v>20</v>
      </c>
      <c r="B54" s="202" t="s">
        <v>40</v>
      </c>
      <c r="C54" s="71">
        <f t="shared" si="7"/>
        <v>7</v>
      </c>
      <c r="D54" s="72">
        <v>2</v>
      </c>
      <c r="E54" s="72">
        <v>0</v>
      </c>
      <c r="F54" s="72">
        <v>5</v>
      </c>
      <c r="G54" s="73">
        <v>20</v>
      </c>
      <c r="H54" s="72" t="s">
        <v>8</v>
      </c>
      <c r="I54" s="73">
        <v>24</v>
      </c>
      <c r="J54" s="74">
        <f t="shared" si="8"/>
        <v>6</v>
      </c>
      <c r="K54" s="150">
        <f t="shared" si="9"/>
        <v>-4</v>
      </c>
      <c r="L54" s="75">
        <f t="shared" si="10"/>
        <v>0.8333333333333334</v>
      </c>
      <c r="M54" s="76">
        <f t="shared" si="11"/>
        <v>2.857142857142857</v>
      </c>
      <c r="N54" s="77" t="s">
        <v>8</v>
      </c>
      <c r="O54" s="78">
        <f t="shared" si="12"/>
        <v>3.4285714285714284</v>
      </c>
      <c r="P54" s="160">
        <v>10</v>
      </c>
    </row>
    <row r="55" spans="1:25" ht="12.75">
      <c r="A55" s="28" t="s">
        <v>21</v>
      </c>
      <c r="B55" s="184" t="s">
        <v>125</v>
      </c>
      <c r="C55" s="20">
        <f t="shared" si="7"/>
        <v>7</v>
      </c>
      <c r="D55" s="21">
        <v>1</v>
      </c>
      <c r="E55" s="21">
        <v>1</v>
      </c>
      <c r="F55" s="21">
        <v>5</v>
      </c>
      <c r="G55" s="22">
        <v>18</v>
      </c>
      <c r="H55" s="21" t="s">
        <v>8</v>
      </c>
      <c r="I55" s="22">
        <v>27</v>
      </c>
      <c r="J55" s="194">
        <f t="shared" si="8"/>
        <v>4</v>
      </c>
      <c r="K55" s="111">
        <f t="shared" si="9"/>
        <v>-9</v>
      </c>
      <c r="L55" s="24">
        <f t="shared" si="10"/>
        <v>0.6666666666666666</v>
      </c>
      <c r="M55" s="25">
        <f t="shared" si="11"/>
        <v>2.5714285714285716</v>
      </c>
      <c r="N55" s="26" t="s">
        <v>8</v>
      </c>
      <c r="O55" s="27">
        <f t="shared" si="12"/>
        <v>3.857142857142857</v>
      </c>
      <c r="P55" s="160">
        <v>11</v>
      </c>
      <c r="Q55" s="87"/>
      <c r="R55" s="87"/>
      <c r="S55" s="113"/>
      <c r="T55" s="87"/>
      <c r="U55" s="87"/>
      <c r="V55" s="87"/>
      <c r="W55" s="87"/>
      <c r="X55" s="87"/>
      <c r="Y55" s="87"/>
    </row>
    <row r="56" spans="1:24" ht="13.5" thickBot="1">
      <c r="A56" s="125" t="s">
        <v>22</v>
      </c>
      <c r="B56" s="186" t="s">
        <v>154</v>
      </c>
      <c r="C56" s="174">
        <f t="shared" si="7"/>
        <v>7</v>
      </c>
      <c r="D56" s="89">
        <v>1</v>
      </c>
      <c r="E56" s="89">
        <v>1</v>
      </c>
      <c r="F56" s="89">
        <v>5</v>
      </c>
      <c r="G56" s="90">
        <v>13</v>
      </c>
      <c r="H56" s="89" t="s">
        <v>8</v>
      </c>
      <c r="I56" s="90">
        <v>33</v>
      </c>
      <c r="J56" s="205">
        <f t="shared" si="8"/>
        <v>4</v>
      </c>
      <c r="K56" s="107">
        <f t="shared" si="9"/>
        <v>-20</v>
      </c>
      <c r="L56" s="49">
        <f t="shared" si="10"/>
        <v>0.3939393939393939</v>
      </c>
      <c r="M56" s="91">
        <f t="shared" si="11"/>
        <v>1.8571428571428572</v>
      </c>
      <c r="N56" s="92" t="s">
        <v>8</v>
      </c>
      <c r="O56" s="50">
        <f t="shared" si="12"/>
        <v>4.714285714285714</v>
      </c>
      <c r="P56" s="165">
        <v>12</v>
      </c>
      <c r="Q56" s="87"/>
      <c r="R56" s="87"/>
      <c r="S56" s="113"/>
      <c r="T56" s="87"/>
      <c r="U56" s="87"/>
      <c r="V56" s="87"/>
      <c r="W56" s="87"/>
      <c r="X56" s="87"/>
    </row>
    <row r="57" spans="1:16" ht="12.75">
      <c r="A57" s="33"/>
      <c r="B57" s="5"/>
      <c r="C57" s="104">
        <f>SUM(C45:C56)</f>
        <v>84</v>
      </c>
      <c r="D57" s="12">
        <f>SUM(D45:D56)</f>
        <v>34</v>
      </c>
      <c r="E57" s="12">
        <f>SUM(E45:E56)</f>
        <v>16</v>
      </c>
      <c r="F57" s="12">
        <f>SUM(F45:F56)</f>
        <v>34</v>
      </c>
      <c r="G57" s="13">
        <f>SUM(G45:G56)</f>
        <v>272</v>
      </c>
      <c r="H57" s="45" t="s">
        <v>8</v>
      </c>
      <c r="I57" s="13">
        <f>SUM(I45:I56)</f>
        <v>272</v>
      </c>
      <c r="J57" s="14">
        <f>SUM(J45:J56)</f>
        <v>118</v>
      </c>
      <c r="K57" s="13">
        <f>SUM(K45:K56)</f>
        <v>0</v>
      </c>
      <c r="L57" s="15">
        <f t="shared" si="10"/>
        <v>1</v>
      </c>
      <c r="M57" s="16">
        <f t="shared" si="11"/>
        <v>3.238095238095238</v>
      </c>
      <c r="N57" s="17" t="s">
        <v>8</v>
      </c>
      <c r="O57" s="15">
        <f t="shared" si="12"/>
        <v>3.238095238095238</v>
      </c>
      <c r="P57" s="15"/>
    </row>
    <row r="58" spans="1:16" ht="13.5" thickBot="1">
      <c r="A58" s="38"/>
      <c r="B58" s="193" t="s">
        <v>159</v>
      </c>
      <c r="C58" s="8" t="s">
        <v>0</v>
      </c>
      <c r="D58" s="246" t="s">
        <v>1</v>
      </c>
      <c r="E58" s="247"/>
      <c r="F58" s="247"/>
      <c r="G58" s="246" t="s">
        <v>2</v>
      </c>
      <c r="H58" s="247"/>
      <c r="I58" s="247"/>
      <c r="J58" s="18" t="s">
        <v>3</v>
      </c>
      <c r="K58" s="8" t="s">
        <v>4</v>
      </c>
      <c r="L58" s="8" t="s">
        <v>5</v>
      </c>
      <c r="M58" s="246" t="s">
        <v>6</v>
      </c>
      <c r="N58" s="247"/>
      <c r="O58" s="247"/>
      <c r="P58" s="9"/>
    </row>
    <row r="59" spans="1:154" ht="12.75">
      <c r="A59" s="120" t="s">
        <v>7</v>
      </c>
      <c r="B59" s="185" t="s">
        <v>80</v>
      </c>
      <c r="C59" s="166">
        <f aca="true" t="shared" si="13" ref="C59:C70">SUM(D59:F59)</f>
        <v>7</v>
      </c>
      <c r="D59" s="166">
        <v>7</v>
      </c>
      <c r="E59" s="166">
        <v>0</v>
      </c>
      <c r="F59" s="166">
        <v>0</v>
      </c>
      <c r="G59" s="167">
        <v>43</v>
      </c>
      <c r="H59" s="166" t="s">
        <v>8</v>
      </c>
      <c r="I59" s="167">
        <v>11</v>
      </c>
      <c r="J59" s="190">
        <f aca="true" t="shared" si="14" ref="J59:J70">(D59*3)+E59</f>
        <v>21</v>
      </c>
      <c r="K59" s="162">
        <f aca="true" t="shared" si="15" ref="K59:K70">G59-I59</f>
        <v>32</v>
      </c>
      <c r="L59" s="136">
        <f aca="true" t="shared" si="16" ref="L59:L70">SUM(M59/O59)</f>
        <v>3.9090909090909096</v>
      </c>
      <c r="M59" s="137">
        <f aca="true" t="shared" si="17" ref="M59:M70">SUM(G59/C59)</f>
        <v>6.142857142857143</v>
      </c>
      <c r="N59" s="138" t="s">
        <v>8</v>
      </c>
      <c r="O59" s="139">
        <f aca="true" t="shared" si="18" ref="O59:O70">SUM(I59/C59)</f>
        <v>1.5714285714285714</v>
      </c>
      <c r="P59" s="160">
        <v>1</v>
      </c>
      <c r="Q59" s="47"/>
      <c r="R59" s="47"/>
      <c r="S59" s="140"/>
      <c r="T59" s="141"/>
      <c r="U59" s="21"/>
      <c r="V59" s="21"/>
      <c r="W59" s="21"/>
      <c r="X59" s="22"/>
      <c r="Y59" s="21"/>
      <c r="Z59" s="22"/>
      <c r="AA59" s="142"/>
      <c r="AB59" s="23"/>
      <c r="AC59" s="24"/>
      <c r="AD59" s="82"/>
      <c r="AE59" s="83"/>
      <c r="AF59" s="81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</row>
    <row r="60" spans="1:154" ht="12.75">
      <c r="A60" s="79" t="s">
        <v>9</v>
      </c>
      <c r="B60" s="94" t="s">
        <v>85</v>
      </c>
      <c r="C60" s="134">
        <f t="shared" si="13"/>
        <v>7</v>
      </c>
      <c r="D60" s="134">
        <v>6</v>
      </c>
      <c r="E60" s="134">
        <v>0</v>
      </c>
      <c r="F60" s="134">
        <v>1</v>
      </c>
      <c r="G60" s="135">
        <v>52</v>
      </c>
      <c r="H60" s="134" t="s">
        <v>8</v>
      </c>
      <c r="I60" s="135">
        <v>21</v>
      </c>
      <c r="J60" s="214">
        <f t="shared" si="14"/>
        <v>18</v>
      </c>
      <c r="K60" s="209">
        <f t="shared" si="15"/>
        <v>31</v>
      </c>
      <c r="L60" s="210">
        <f t="shared" si="16"/>
        <v>2.4761904761904763</v>
      </c>
      <c r="M60" s="211">
        <f t="shared" si="17"/>
        <v>7.428571428571429</v>
      </c>
      <c r="N60" s="212" t="s">
        <v>8</v>
      </c>
      <c r="O60" s="213">
        <f t="shared" si="18"/>
        <v>3</v>
      </c>
      <c r="P60" s="160">
        <v>2</v>
      </c>
      <c r="Q60" s="47"/>
      <c r="R60" s="47"/>
      <c r="S60" s="140"/>
      <c r="T60" s="141"/>
      <c r="U60" s="21"/>
      <c r="V60" s="21"/>
      <c r="W60" s="21"/>
      <c r="X60" s="22"/>
      <c r="Y60" s="21"/>
      <c r="Z60" s="22"/>
      <c r="AA60" s="47"/>
      <c r="AB60" s="47"/>
      <c r="AC60" s="4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</row>
    <row r="61" spans="1:29" ht="12.75">
      <c r="A61" s="188" t="s">
        <v>11</v>
      </c>
      <c r="B61" s="184" t="s">
        <v>109</v>
      </c>
      <c r="C61" s="128">
        <f t="shared" si="13"/>
        <v>7</v>
      </c>
      <c r="D61" s="128">
        <v>5</v>
      </c>
      <c r="E61" s="128">
        <v>0</v>
      </c>
      <c r="F61" s="128">
        <v>2</v>
      </c>
      <c r="G61" s="129">
        <v>28</v>
      </c>
      <c r="H61" s="128" t="s">
        <v>8</v>
      </c>
      <c r="I61" s="129">
        <v>28</v>
      </c>
      <c r="J61" s="187">
        <f t="shared" si="14"/>
        <v>15</v>
      </c>
      <c r="K61" s="163">
        <f t="shared" si="15"/>
        <v>0</v>
      </c>
      <c r="L61" s="131">
        <f t="shared" si="16"/>
        <v>1</v>
      </c>
      <c r="M61" s="132">
        <f t="shared" si="17"/>
        <v>4</v>
      </c>
      <c r="N61" s="143" t="s">
        <v>8</v>
      </c>
      <c r="O61" s="133">
        <f t="shared" si="18"/>
        <v>4</v>
      </c>
      <c r="P61" s="160">
        <v>3</v>
      </c>
      <c r="Q61" s="47"/>
      <c r="R61" s="47"/>
      <c r="S61" s="99"/>
      <c r="T61" s="99"/>
      <c r="U61" s="99"/>
      <c r="V61" s="99"/>
      <c r="W61" s="99"/>
      <c r="X61" s="99"/>
      <c r="Y61" s="99"/>
      <c r="Z61" s="99"/>
      <c r="AA61" s="47"/>
      <c r="AB61" s="47"/>
      <c r="AC61" s="47"/>
    </row>
    <row r="62" spans="1:29" ht="12.75">
      <c r="A62" s="19" t="s">
        <v>12</v>
      </c>
      <c r="B62" s="34" t="s">
        <v>87</v>
      </c>
      <c r="C62" s="128">
        <f t="shared" si="13"/>
        <v>7</v>
      </c>
      <c r="D62" s="128">
        <v>4</v>
      </c>
      <c r="E62" s="128">
        <v>0</v>
      </c>
      <c r="F62" s="128">
        <v>3</v>
      </c>
      <c r="G62" s="129">
        <v>30</v>
      </c>
      <c r="H62" s="128" t="s">
        <v>8</v>
      </c>
      <c r="I62" s="129">
        <v>18</v>
      </c>
      <c r="J62" s="187">
        <f t="shared" si="14"/>
        <v>12</v>
      </c>
      <c r="K62" s="163">
        <f t="shared" si="15"/>
        <v>12</v>
      </c>
      <c r="L62" s="131">
        <f t="shared" si="16"/>
        <v>1.6666666666666665</v>
      </c>
      <c r="M62" s="132">
        <f t="shared" si="17"/>
        <v>4.285714285714286</v>
      </c>
      <c r="N62" s="143" t="s">
        <v>8</v>
      </c>
      <c r="O62" s="133">
        <f t="shared" si="18"/>
        <v>2.5714285714285716</v>
      </c>
      <c r="P62" s="160">
        <v>4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2.75">
      <c r="A63" s="19" t="s">
        <v>13</v>
      </c>
      <c r="B63" s="184" t="s">
        <v>82</v>
      </c>
      <c r="C63" s="128">
        <f t="shared" si="13"/>
        <v>7</v>
      </c>
      <c r="D63" s="128">
        <v>4</v>
      </c>
      <c r="E63" s="128">
        <v>0</v>
      </c>
      <c r="F63" s="128">
        <v>3</v>
      </c>
      <c r="G63" s="129">
        <v>19</v>
      </c>
      <c r="H63" s="128" t="s">
        <v>8</v>
      </c>
      <c r="I63" s="129">
        <v>19</v>
      </c>
      <c r="J63" s="187">
        <f t="shared" si="14"/>
        <v>12</v>
      </c>
      <c r="K63" s="163">
        <f t="shared" si="15"/>
        <v>0</v>
      </c>
      <c r="L63" s="131">
        <f t="shared" si="16"/>
        <v>1</v>
      </c>
      <c r="M63" s="132">
        <f t="shared" si="17"/>
        <v>2.7142857142857144</v>
      </c>
      <c r="N63" s="143" t="s">
        <v>8</v>
      </c>
      <c r="O63" s="133">
        <f t="shared" si="18"/>
        <v>2.7142857142857144</v>
      </c>
      <c r="P63" s="160">
        <v>5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2.75">
      <c r="A64" s="28" t="s">
        <v>14</v>
      </c>
      <c r="B64" s="184" t="s">
        <v>88</v>
      </c>
      <c r="C64" s="128">
        <f t="shared" si="13"/>
        <v>7</v>
      </c>
      <c r="D64" s="128">
        <v>3</v>
      </c>
      <c r="E64" s="128">
        <v>2</v>
      </c>
      <c r="F64" s="128">
        <v>2</v>
      </c>
      <c r="G64" s="129">
        <v>23</v>
      </c>
      <c r="H64" s="128" t="s">
        <v>8</v>
      </c>
      <c r="I64" s="129">
        <v>23</v>
      </c>
      <c r="J64" s="187">
        <f t="shared" si="14"/>
        <v>11</v>
      </c>
      <c r="K64" s="163">
        <f t="shared" si="15"/>
        <v>0</v>
      </c>
      <c r="L64" s="131">
        <f t="shared" si="16"/>
        <v>1</v>
      </c>
      <c r="M64" s="132">
        <f t="shared" si="17"/>
        <v>3.2857142857142856</v>
      </c>
      <c r="N64" s="143" t="s">
        <v>8</v>
      </c>
      <c r="O64" s="133">
        <f t="shared" si="18"/>
        <v>3.2857142857142856</v>
      </c>
      <c r="P64" s="160">
        <v>6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2.75">
      <c r="A65" s="19" t="s">
        <v>15</v>
      </c>
      <c r="B65" s="184" t="s">
        <v>79</v>
      </c>
      <c r="C65" s="128">
        <f t="shared" si="13"/>
        <v>7</v>
      </c>
      <c r="D65" s="128">
        <v>3</v>
      </c>
      <c r="E65" s="128">
        <v>1</v>
      </c>
      <c r="F65" s="128">
        <v>3</v>
      </c>
      <c r="G65" s="129">
        <v>21</v>
      </c>
      <c r="H65" s="128" t="s">
        <v>8</v>
      </c>
      <c r="I65" s="129">
        <v>17</v>
      </c>
      <c r="J65" s="187">
        <f t="shared" si="14"/>
        <v>10</v>
      </c>
      <c r="K65" s="163">
        <f t="shared" si="15"/>
        <v>4</v>
      </c>
      <c r="L65" s="131">
        <f t="shared" si="16"/>
        <v>1.2352941176470589</v>
      </c>
      <c r="M65" s="132">
        <f t="shared" si="17"/>
        <v>3</v>
      </c>
      <c r="N65" s="143" t="s">
        <v>8</v>
      </c>
      <c r="O65" s="133">
        <f t="shared" si="18"/>
        <v>2.4285714285714284</v>
      </c>
      <c r="P65" s="160">
        <v>7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2.75">
      <c r="A66" s="19" t="s">
        <v>17</v>
      </c>
      <c r="B66" s="184" t="s">
        <v>81</v>
      </c>
      <c r="C66" s="128">
        <f t="shared" si="13"/>
        <v>7</v>
      </c>
      <c r="D66" s="128">
        <v>2</v>
      </c>
      <c r="E66" s="128">
        <v>2</v>
      </c>
      <c r="F66" s="128">
        <v>3</v>
      </c>
      <c r="G66" s="129">
        <v>13</v>
      </c>
      <c r="H66" s="128" t="s">
        <v>8</v>
      </c>
      <c r="I66" s="129">
        <v>29</v>
      </c>
      <c r="J66" s="187">
        <f t="shared" si="14"/>
        <v>8</v>
      </c>
      <c r="K66" s="163">
        <f t="shared" si="15"/>
        <v>-16</v>
      </c>
      <c r="L66" s="131">
        <f t="shared" si="16"/>
        <v>0.44827586206896547</v>
      </c>
      <c r="M66" s="132">
        <f t="shared" si="17"/>
        <v>1.8571428571428572</v>
      </c>
      <c r="N66" s="143" t="s">
        <v>8</v>
      </c>
      <c r="O66" s="133">
        <f t="shared" si="18"/>
        <v>4.142857142857143</v>
      </c>
      <c r="P66" s="160">
        <v>8</v>
      </c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2.75">
      <c r="A67" s="28" t="s">
        <v>19</v>
      </c>
      <c r="B67" s="184" t="s">
        <v>83</v>
      </c>
      <c r="C67" s="128">
        <f t="shared" si="13"/>
        <v>7</v>
      </c>
      <c r="D67" s="128">
        <v>2</v>
      </c>
      <c r="E67" s="128">
        <v>0</v>
      </c>
      <c r="F67" s="128">
        <v>5</v>
      </c>
      <c r="G67" s="129">
        <v>18</v>
      </c>
      <c r="H67" s="128" t="s">
        <v>8</v>
      </c>
      <c r="I67" s="129">
        <v>37</v>
      </c>
      <c r="J67" s="187">
        <f t="shared" si="14"/>
        <v>6</v>
      </c>
      <c r="K67" s="163">
        <f t="shared" si="15"/>
        <v>-19</v>
      </c>
      <c r="L67" s="131">
        <f t="shared" si="16"/>
        <v>0.4864864864864865</v>
      </c>
      <c r="M67" s="132">
        <f t="shared" si="17"/>
        <v>2.5714285714285716</v>
      </c>
      <c r="N67" s="143" t="s">
        <v>8</v>
      </c>
      <c r="O67" s="133">
        <f t="shared" si="18"/>
        <v>5.285714285714286</v>
      </c>
      <c r="P67" s="160">
        <v>9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2.75">
      <c r="A68" s="208" t="s">
        <v>20</v>
      </c>
      <c r="B68" s="202" t="s">
        <v>56</v>
      </c>
      <c r="C68" s="134">
        <f t="shared" si="13"/>
        <v>7</v>
      </c>
      <c r="D68" s="134">
        <v>1</v>
      </c>
      <c r="E68" s="134">
        <v>1</v>
      </c>
      <c r="F68" s="134">
        <v>5</v>
      </c>
      <c r="G68" s="135">
        <v>15</v>
      </c>
      <c r="H68" s="134" t="s">
        <v>8</v>
      </c>
      <c r="I68" s="135">
        <v>30</v>
      </c>
      <c r="J68" s="214">
        <f t="shared" si="14"/>
        <v>4</v>
      </c>
      <c r="K68" s="209">
        <f t="shared" si="15"/>
        <v>-15</v>
      </c>
      <c r="L68" s="210">
        <f t="shared" si="16"/>
        <v>0.5</v>
      </c>
      <c r="M68" s="211">
        <f t="shared" si="17"/>
        <v>2.142857142857143</v>
      </c>
      <c r="N68" s="212" t="s">
        <v>8</v>
      </c>
      <c r="O68" s="213">
        <f t="shared" si="18"/>
        <v>4.285714285714286</v>
      </c>
      <c r="P68" s="160">
        <v>10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6" ht="12.75">
      <c r="A69" s="28" t="s">
        <v>21</v>
      </c>
      <c r="B69" s="184" t="s">
        <v>86</v>
      </c>
      <c r="C69" s="128">
        <f t="shared" si="13"/>
        <v>7</v>
      </c>
      <c r="D69" s="128">
        <v>1</v>
      </c>
      <c r="E69" s="128">
        <v>0</v>
      </c>
      <c r="F69" s="128">
        <v>6</v>
      </c>
      <c r="G69" s="129">
        <v>14</v>
      </c>
      <c r="H69" s="128" t="s">
        <v>8</v>
      </c>
      <c r="I69" s="129">
        <v>27</v>
      </c>
      <c r="J69" s="194">
        <f t="shared" si="14"/>
        <v>3</v>
      </c>
      <c r="K69" s="163">
        <f t="shared" si="15"/>
        <v>-13</v>
      </c>
      <c r="L69" s="131">
        <f t="shared" si="16"/>
        <v>0.5185185185185185</v>
      </c>
      <c r="M69" s="132">
        <f t="shared" si="17"/>
        <v>2</v>
      </c>
      <c r="N69" s="143" t="s">
        <v>8</v>
      </c>
      <c r="O69" s="133">
        <f t="shared" si="18"/>
        <v>3.857142857142857</v>
      </c>
      <c r="P69" s="160">
        <v>11</v>
      </c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169" ht="13.5" thickBot="1">
      <c r="A70" s="125" t="s">
        <v>22</v>
      </c>
      <c r="B70" s="186" t="s">
        <v>84</v>
      </c>
      <c r="C70" s="243">
        <f t="shared" si="13"/>
        <v>7</v>
      </c>
      <c r="D70" s="191">
        <v>1</v>
      </c>
      <c r="E70" s="191">
        <v>0</v>
      </c>
      <c r="F70" s="191">
        <v>6</v>
      </c>
      <c r="G70" s="192">
        <v>17</v>
      </c>
      <c r="H70" s="191" t="s">
        <v>8</v>
      </c>
      <c r="I70" s="192">
        <v>33</v>
      </c>
      <c r="J70" s="244">
        <f t="shared" si="14"/>
        <v>3</v>
      </c>
      <c r="K70" s="164">
        <f t="shared" si="15"/>
        <v>-16</v>
      </c>
      <c r="L70" s="144">
        <f t="shared" si="16"/>
        <v>0.5151515151515151</v>
      </c>
      <c r="M70" s="145">
        <f t="shared" si="17"/>
        <v>2.4285714285714284</v>
      </c>
      <c r="N70" s="146" t="s">
        <v>8</v>
      </c>
      <c r="O70" s="147">
        <f t="shared" si="18"/>
        <v>4.714285714285714</v>
      </c>
      <c r="P70" s="165">
        <v>12</v>
      </c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</row>
    <row r="71" spans="1:16" ht="12.75">
      <c r="A71" s="33"/>
      <c r="B71" s="5"/>
      <c r="C71" s="104">
        <f>SUM(C59:C70)</f>
        <v>84</v>
      </c>
      <c r="D71" s="12">
        <f>SUM(D59:D70)</f>
        <v>39</v>
      </c>
      <c r="E71" s="12">
        <f>SUM(E59:E70)</f>
        <v>6</v>
      </c>
      <c r="F71" s="12">
        <f>SUM(F59:F70)</f>
        <v>39</v>
      </c>
      <c r="G71" s="13">
        <f>SUM(G59:G70)</f>
        <v>293</v>
      </c>
      <c r="H71" s="45" t="s">
        <v>8</v>
      </c>
      <c r="I71" s="13">
        <f>SUM(I59:I70)</f>
        <v>293</v>
      </c>
      <c r="J71" s="14">
        <f>SUM(J59:J70)</f>
        <v>123</v>
      </c>
      <c r="K71" s="13">
        <f>SUM(K59:K70)</f>
        <v>0</v>
      </c>
      <c r="L71" s="15">
        <f>G71/I71</f>
        <v>1</v>
      </c>
      <c r="M71" s="16">
        <f>G71/C71</f>
        <v>3.488095238095238</v>
      </c>
      <c r="N71" s="17" t="s">
        <v>8</v>
      </c>
      <c r="O71" s="15">
        <f>I71/C71</f>
        <v>3.488095238095238</v>
      </c>
      <c r="P71" s="15"/>
    </row>
    <row r="72" spans="1:16" ht="13.5" thickBot="1">
      <c r="A72" s="38"/>
      <c r="B72" s="183" t="s">
        <v>162</v>
      </c>
      <c r="C72" s="8" t="s">
        <v>0</v>
      </c>
      <c r="D72" s="246" t="s">
        <v>1</v>
      </c>
      <c r="E72" s="247"/>
      <c r="F72" s="247"/>
      <c r="G72" s="246" t="s">
        <v>2</v>
      </c>
      <c r="H72" s="247"/>
      <c r="I72" s="247"/>
      <c r="J72" s="18" t="s">
        <v>3</v>
      </c>
      <c r="K72" s="8" t="s">
        <v>4</v>
      </c>
      <c r="L72" s="8" t="s">
        <v>5</v>
      </c>
      <c r="M72" s="246" t="s">
        <v>6</v>
      </c>
      <c r="N72" s="247"/>
      <c r="O72" s="247"/>
      <c r="P72" s="9"/>
    </row>
    <row r="73" spans="1:150" ht="12.75">
      <c r="A73" s="120" t="s">
        <v>7</v>
      </c>
      <c r="B73" s="185" t="s">
        <v>155</v>
      </c>
      <c r="C73" s="166">
        <f aca="true" t="shared" si="19" ref="C73:C84">SUM(D73:F73)</f>
        <v>7</v>
      </c>
      <c r="D73" s="166">
        <v>5</v>
      </c>
      <c r="E73" s="166">
        <v>2</v>
      </c>
      <c r="F73" s="166">
        <v>0</v>
      </c>
      <c r="G73" s="167">
        <v>16</v>
      </c>
      <c r="H73" s="166" t="s">
        <v>8</v>
      </c>
      <c r="I73" s="167">
        <v>5</v>
      </c>
      <c r="J73" s="217">
        <f aca="true" t="shared" si="20" ref="J73:J83">(D73*3)+E73</f>
        <v>17</v>
      </c>
      <c r="K73" s="149">
        <f aca="true" t="shared" si="21" ref="K73:K84">G73-I73</f>
        <v>11</v>
      </c>
      <c r="L73" s="121">
        <f aca="true" t="shared" si="22" ref="L73:L85">G73/I73</f>
        <v>3.2</v>
      </c>
      <c r="M73" s="122">
        <f aca="true" t="shared" si="23" ref="M73:M85">G73/C73</f>
        <v>2.2857142857142856</v>
      </c>
      <c r="N73" s="123" t="s">
        <v>8</v>
      </c>
      <c r="O73" s="124">
        <f aca="true" t="shared" si="24" ref="O73:O85">I73/C73</f>
        <v>0.7142857142857143</v>
      </c>
      <c r="P73" s="160">
        <v>1</v>
      </c>
      <c r="Q73" s="87"/>
      <c r="R73" s="87"/>
      <c r="S73" s="184"/>
      <c r="T73" s="128"/>
      <c r="U73" s="128"/>
      <c r="V73" s="128"/>
      <c r="W73" s="128"/>
      <c r="X73" s="129"/>
      <c r="Y73" s="128"/>
      <c r="Z73" s="129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</row>
    <row r="74" spans="1:23" ht="12.75">
      <c r="A74" s="79" t="s">
        <v>9</v>
      </c>
      <c r="B74" s="202" t="s">
        <v>107</v>
      </c>
      <c r="C74" s="134">
        <f t="shared" si="19"/>
        <v>7</v>
      </c>
      <c r="D74" s="134">
        <v>4</v>
      </c>
      <c r="E74" s="134">
        <v>3</v>
      </c>
      <c r="F74" s="134">
        <v>0</v>
      </c>
      <c r="G74" s="135">
        <v>23</v>
      </c>
      <c r="H74" s="134" t="s">
        <v>8</v>
      </c>
      <c r="I74" s="135">
        <v>12</v>
      </c>
      <c r="J74" s="127">
        <f t="shared" si="20"/>
        <v>15</v>
      </c>
      <c r="K74" s="150">
        <f t="shared" si="21"/>
        <v>11</v>
      </c>
      <c r="L74" s="75">
        <f t="shared" si="22"/>
        <v>1.9166666666666667</v>
      </c>
      <c r="M74" s="76">
        <f t="shared" si="23"/>
        <v>3.2857142857142856</v>
      </c>
      <c r="N74" s="77" t="s">
        <v>8</v>
      </c>
      <c r="O74" s="78">
        <f t="shared" si="24"/>
        <v>1.7142857142857142</v>
      </c>
      <c r="P74" s="160">
        <v>2</v>
      </c>
      <c r="Q74" s="87"/>
      <c r="S74" s="47"/>
      <c r="T74" s="47"/>
      <c r="U74" s="47"/>
      <c r="V74" s="47"/>
      <c r="W74" s="47"/>
    </row>
    <row r="75" spans="1:23" ht="12.75">
      <c r="A75" s="19" t="s">
        <v>11</v>
      </c>
      <c r="B75" s="184" t="s">
        <v>108</v>
      </c>
      <c r="C75" s="128">
        <f t="shared" si="19"/>
        <v>7</v>
      </c>
      <c r="D75" s="128">
        <v>4</v>
      </c>
      <c r="E75" s="128">
        <v>2</v>
      </c>
      <c r="F75" s="128">
        <v>1</v>
      </c>
      <c r="G75" s="129">
        <v>21</v>
      </c>
      <c r="H75" s="128" t="s">
        <v>8</v>
      </c>
      <c r="I75" s="129">
        <v>11</v>
      </c>
      <c r="J75" s="130">
        <f t="shared" si="20"/>
        <v>14</v>
      </c>
      <c r="K75" s="111">
        <f t="shared" si="21"/>
        <v>10</v>
      </c>
      <c r="L75" s="24">
        <f t="shared" si="22"/>
        <v>1.9090909090909092</v>
      </c>
      <c r="M75" s="25">
        <f t="shared" si="23"/>
        <v>3</v>
      </c>
      <c r="N75" s="26" t="s">
        <v>8</v>
      </c>
      <c r="O75" s="27">
        <f t="shared" si="24"/>
        <v>1.5714285714285714</v>
      </c>
      <c r="P75" s="160">
        <v>3</v>
      </c>
      <c r="R75" s="47"/>
      <c r="S75" s="47"/>
      <c r="T75" s="47"/>
      <c r="U75" s="47"/>
      <c r="V75" s="47"/>
      <c r="W75" s="47"/>
    </row>
    <row r="76" spans="1:23" ht="12.75">
      <c r="A76" s="19" t="s">
        <v>12</v>
      </c>
      <c r="B76" s="184" t="s">
        <v>101</v>
      </c>
      <c r="C76" s="128">
        <f t="shared" si="19"/>
        <v>7</v>
      </c>
      <c r="D76" s="128">
        <v>3</v>
      </c>
      <c r="E76" s="128">
        <v>3</v>
      </c>
      <c r="F76" s="128">
        <v>1</v>
      </c>
      <c r="G76" s="129">
        <v>15</v>
      </c>
      <c r="H76" s="128" t="s">
        <v>8</v>
      </c>
      <c r="I76" s="129">
        <v>11</v>
      </c>
      <c r="J76" s="130">
        <f t="shared" si="20"/>
        <v>12</v>
      </c>
      <c r="K76" s="111">
        <f t="shared" si="21"/>
        <v>4</v>
      </c>
      <c r="L76" s="24">
        <f t="shared" si="22"/>
        <v>1.3636363636363635</v>
      </c>
      <c r="M76" s="25">
        <f t="shared" si="23"/>
        <v>2.142857142857143</v>
      </c>
      <c r="N76" s="26" t="s">
        <v>8</v>
      </c>
      <c r="O76" s="27">
        <f t="shared" si="24"/>
        <v>1.5714285714285714</v>
      </c>
      <c r="P76" s="160">
        <v>4</v>
      </c>
      <c r="R76" s="47"/>
      <c r="S76" s="47"/>
      <c r="T76" s="47"/>
      <c r="U76" s="47"/>
      <c r="V76" s="47"/>
      <c r="W76" s="47"/>
    </row>
    <row r="77" spans="1:23" ht="12.75">
      <c r="A77" s="19" t="s">
        <v>13</v>
      </c>
      <c r="B77" s="184" t="s">
        <v>58</v>
      </c>
      <c r="C77" s="128">
        <f t="shared" si="19"/>
        <v>7</v>
      </c>
      <c r="D77" s="128">
        <v>2</v>
      </c>
      <c r="E77" s="128">
        <v>3</v>
      </c>
      <c r="F77" s="128">
        <v>2</v>
      </c>
      <c r="G77" s="129">
        <v>19</v>
      </c>
      <c r="H77" s="128" t="s">
        <v>8</v>
      </c>
      <c r="I77" s="129">
        <v>13</v>
      </c>
      <c r="J77" s="130">
        <f t="shared" si="20"/>
        <v>9</v>
      </c>
      <c r="K77" s="111">
        <f t="shared" si="21"/>
        <v>6</v>
      </c>
      <c r="L77" s="24">
        <f t="shared" si="22"/>
        <v>1.4615384615384615</v>
      </c>
      <c r="M77" s="25">
        <f t="shared" si="23"/>
        <v>2.7142857142857144</v>
      </c>
      <c r="N77" s="26" t="s">
        <v>8</v>
      </c>
      <c r="O77" s="27">
        <f t="shared" si="24"/>
        <v>1.8571428571428572</v>
      </c>
      <c r="P77" s="160">
        <v>5</v>
      </c>
      <c r="R77" s="47"/>
      <c r="S77" s="47"/>
      <c r="T77" s="47"/>
      <c r="U77" s="47"/>
      <c r="V77" s="47"/>
      <c r="W77" s="47"/>
    </row>
    <row r="78" spans="1:23" ht="12.75">
      <c r="A78" s="28" t="s">
        <v>14</v>
      </c>
      <c r="B78" s="184" t="s">
        <v>103</v>
      </c>
      <c r="C78" s="128">
        <f t="shared" si="19"/>
        <v>7</v>
      </c>
      <c r="D78" s="128">
        <v>2</v>
      </c>
      <c r="E78" s="128">
        <v>3</v>
      </c>
      <c r="F78" s="128">
        <v>2</v>
      </c>
      <c r="G78" s="129">
        <v>16</v>
      </c>
      <c r="H78" s="128" t="s">
        <v>8</v>
      </c>
      <c r="I78" s="129">
        <v>18</v>
      </c>
      <c r="J78" s="130">
        <f t="shared" si="20"/>
        <v>9</v>
      </c>
      <c r="K78" s="111">
        <f t="shared" si="21"/>
        <v>-2</v>
      </c>
      <c r="L78" s="24">
        <f t="shared" si="22"/>
        <v>0.8888888888888888</v>
      </c>
      <c r="M78" s="25">
        <f t="shared" si="23"/>
        <v>2.2857142857142856</v>
      </c>
      <c r="N78" s="26" t="s">
        <v>8</v>
      </c>
      <c r="O78" s="27">
        <f t="shared" si="24"/>
        <v>2.5714285714285716</v>
      </c>
      <c r="P78" s="160">
        <v>6</v>
      </c>
      <c r="R78" s="47"/>
      <c r="S78" s="47"/>
      <c r="T78" s="47"/>
      <c r="U78" s="47"/>
      <c r="V78" s="47"/>
      <c r="W78" s="47"/>
    </row>
    <row r="79" spans="1:23" ht="12.75">
      <c r="A79" s="19" t="s">
        <v>15</v>
      </c>
      <c r="B79" s="184" t="s">
        <v>105</v>
      </c>
      <c r="C79" s="128">
        <f t="shared" si="19"/>
        <v>7</v>
      </c>
      <c r="D79" s="128">
        <v>2</v>
      </c>
      <c r="E79" s="128">
        <v>2</v>
      </c>
      <c r="F79" s="128">
        <v>3</v>
      </c>
      <c r="G79" s="129">
        <v>19</v>
      </c>
      <c r="H79" s="128" t="s">
        <v>8</v>
      </c>
      <c r="I79" s="129">
        <v>19</v>
      </c>
      <c r="J79" s="130">
        <f t="shared" si="20"/>
        <v>8</v>
      </c>
      <c r="K79" s="111">
        <f t="shared" si="21"/>
        <v>0</v>
      </c>
      <c r="L79" s="24">
        <f t="shared" si="22"/>
        <v>1</v>
      </c>
      <c r="M79" s="25">
        <f t="shared" si="23"/>
        <v>2.7142857142857144</v>
      </c>
      <c r="N79" s="26" t="s">
        <v>8</v>
      </c>
      <c r="O79" s="27">
        <f t="shared" si="24"/>
        <v>2.7142857142857144</v>
      </c>
      <c r="P79" s="160">
        <v>7</v>
      </c>
      <c r="R79" s="47"/>
      <c r="S79" s="47"/>
      <c r="T79" s="47"/>
      <c r="U79" s="47"/>
      <c r="V79" s="47"/>
      <c r="W79" s="47"/>
    </row>
    <row r="80" spans="1:23" ht="12.75">
      <c r="A80" s="19" t="s">
        <v>17</v>
      </c>
      <c r="B80" s="184" t="s">
        <v>59</v>
      </c>
      <c r="C80" s="128">
        <f t="shared" si="19"/>
        <v>7</v>
      </c>
      <c r="D80" s="128">
        <v>2</v>
      </c>
      <c r="E80" s="128">
        <v>2</v>
      </c>
      <c r="F80" s="128">
        <v>3</v>
      </c>
      <c r="G80" s="129">
        <v>16</v>
      </c>
      <c r="H80" s="128" t="s">
        <v>8</v>
      </c>
      <c r="I80" s="129">
        <v>17</v>
      </c>
      <c r="J80" s="130">
        <f t="shared" si="20"/>
        <v>8</v>
      </c>
      <c r="K80" s="111">
        <f t="shared" si="21"/>
        <v>-1</v>
      </c>
      <c r="L80" s="24">
        <f t="shared" si="22"/>
        <v>0.9411764705882353</v>
      </c>
      <c r="M80" s="25">
        <f t="shared" si="23"/>
        <v>2.2857142857142856</v>
      </c>
      <c r="N80" s="26" t="s">
        <v>8</v>
      </c>
      <c r="O80" s="27">
        <f t="shared" si="24"/>
        <v>2.4285714285714284</v>
      </c>
      <c r="P80" s="160">
        <v>8</v>
      </c>
      <c r="R80" s="47"/>
      <c r="S80" s="47"/>
      <c r="T80" s="47"/>
      <c r="U80" s="47"/>
      <c r="V80" s="47"/>
      <c r="W80" s="47"/>
    </row>
    <row r="81" spans="1:23" ht="12.75">
      <c r="A81" s="28" t="s">
        <v>19</v>
      </c>
      <c r="B81" s="184" t="s">
        <v>102</v>
      </c>
      <c r="C81" s="128">
        <f t="shared" si="19"/>
        <v>7</v>
      </c>
      <c r="D81" s="128">
        <v>2</v>
      </c>
      <c r="E81" s="128">
        <v>2</v>
      </c>
      <c r="F81" s="128">
        <v>3</v>
      </c>
      <c r="G81" s="129">
        <v>15</v>
      </c>
      <c r="H81" s="128" t="s">
        <v>8</v>
      </c>
      <c r="I81" s="129">
        <v>17</v>
      </c>
      <c r="J81" s="130">
        <f t="shared" si="20"/>
        <v>8</v>
      </c>
      <c r="K81" s="111">
        <f t="shared" si="21"/>
        <v>-2</v>
      </c>
      <c r="L81" s="24">
        <f t="shared" si="22"/>
        <v>0.8823529411764706</v>
      </c>
      <c r="M81" s="25">
        <f t="shared" si="23"/>
        <v>2.142857142857143</v>
      </c>
      <c r="N81" s="26" t="s">
        <v>8</v>
      </c>
      <c r="O81" s="27">
        <f t="shared" si="24"/>
        <v>2.4285714285714284</v>
      </c>
      <c r="P81" s="160">
        <v>9</v>
      </c>
      <c r="S81" s="47"/>
      <c r="T81" s="47"/>
      <c r="U81" s="47"/>
      <c r="V81" s="47"/>
      <c r="W81" s="47"/>
    </row>
    <row r="82" spans="1:23" ht="12.75">
      <c r="A82" s="70" t="s">
        <v>20</v>
      </c>
      <c r="B82" s="202" t="s">
        <v>104</v>
      </c>
      <c r="C82" s="134">
        <f t="shared" si="19"/>
        <v>7</v>
      </c>
      <c r="D82" s="134">
        <v>1</v>
      </c>
      <c r="E82" s="134">
        <v>3</v>
      </c>
      <c r="F82" s="134">
        <v>3</v>
      </c>
      <c r="G82" s="135">
        <v>13</v>
      </c>
      <c r="H82" s="134" t="s">
        <v>8</v>
      </c>
      <c r="I82" s="135">
        <v>21</v>
      </c>
      <c r="J82" s="127">
        <f t="shared" si="20"/>
        <v>6</v>
      </c>
      <c r="K82" s="150">
        <f t="shared" si="21"/>
        <v>-8</v>
      </c>
      <c r="L82" s="75">
        <f t="shared" si="22"/>
        <v>0.6190476190476191</v>
      </c>
      <c r="M82" s="76">
        <f t="shared" si="23"/>
        <v>1.8571428571428572</v>
      </c>
      <c r="N82" s="77" t="s">
        <v>8</v>
      </c>
      <c r="O82" s="78">
        <f t="shared" si="24"/>
        <v>3</v>
      </c>
      <c r="P82" s="160">
        <v>10</v>
      </c>
      <c r="S82" s="47"/>
      <c r="T82" s="47"/>
      <c r="U82" s="47"/>
      <c r="V82" s="47"/>
      <c r="W82" s="47"/>
    </row>
    <row r="83" spans="1:121" ht="12.75">
      <c r="A83" s="28" t="s">
        <v>21</v>
      </c>
      <c r="B83" s="184" t="s">
        <v>106</v>
      </c>
      <c r="C83" s="189">
        <f t="shared" si="19"/>
        <v>7</v>
      </c>
      <c r="D83" s="128">
        <v>1</v>
      </c>
      <c r="E83" s="128">
        <v>3</v>
      </c>
      <c r="F83" s="128">
        <v>3</v>
      </c>
      <c r="G83" s="129">
        <v>12</v>
      </c>
      <c r="H83" s="128" t="s">
        <v>8</v>
      </c>
      <c r="I83" s="129">
        <v>25</v>
      </c>
      <c r="J83" s="130">
        <f t="shared" si="20"/>
        <v>6</v>
      </c>
      <c r="K83" s="111">
        <f t="shared" si="21"/>
        <v>-13</v>
      </c>
      <c r="L83" s="24">
        <f t="shared" si="22"/>
        <v>0.48</v>
      </c>
      <c r="M83" s="25">
        <f t="shared" si="23"/>
        <v>1.7142857142857142</v>
      </c>
      <c r="N83" s="26" t="s">
        <v>8</v>
      </c>
      <c r="O83" s="27">
        <f t="shared" si="24"/>
        <v>3.5714285714285716</v>
      </c>
      <c r="P83" s="160">
        <v>11</v>
      </c>
      <c r="Q83" s="87"/>
      <c r="R83" s="47"/>
      <c r="S83" s="47"/>
      <c r="T83" s="47"/>
      <c r="U83" s="47"/>
      <c r="V83" s="47"/>
      <c r="W83" s="4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</row>
    <row r="84" spans="1:144" ht="13.5" thickBot="1">
      <c r="A84" s="125" t="s">
        <v>22</v>
      </c>
      <c r="B84" s="186" t="s">
        <v>57</v>
      </c>
      <c r="C84" s="191">
        <f t="shared" si="19"/>
        <v>7</v>
      </c>
      <c r="D84" s="191">
        <v>0</v>
      </c>
      <c r="E84" s="191">
        <v>0</v>
      </c>
      <c r="F84" s="191">
        <v>7</v>
      </c>
      <c r="G84" s="192">
        <v>8</v>
      </c>
      <c r="H84" s="191" t="s">
        <v>8</v>
      </c>
      <c r="I84" s="192">
        <v>24</v>
      </c>
      <c r="J84" s="159">
        <f>(D84*3)+E84-2</f>
        <v>-2</v>
      </c>
      <c r="K84" s="107">
        <f t="shared" si="21"/>
        <v>-16</v>
      </c>
      <c r="L84" s="49">
        <f t="shared" si="22"/>
        <v>0.3333333333333333</v>
      </c>
      <c r="M84" s="91">
        <f t="shared" si="23"/>
        <v>1.1428571428571428</v>
      </c>
      <c r="N84" s="92" t="s">
        <v>8</v>
      </c>
      <c r="O84" s="50">
        <f t="shared" si="24"/>
        <v>3.4285714285714284</v>
      </c>
      <c r="P84" s="165">
        <v>12</v>
      </c>
      <c r="Q84" s="87"/>
      <c r="R84" s="47"/>
      <c r="S84" s="47"/>
      <c r="T84" s="47"/>
      <c r="U84" s="47"/>
      <c r="V84" s="47"/>
      <c r="W84" s="4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</row>
    <row r="85" spans="1:23" ht="12.75">
      <c r="A85" s="39"/>
      <c r="B85" s="5"/>
      <c r="C85" s="104">
        <f>SUM(C73:C84)</f>
        <v>84</v>
      </c>
      <c r="D85" s="12">
        <f>SUM(D73:D84)</f>
        <v>28</v>
      </c>
      <c r="E85" s="12">
        <f>SUM(E73:E84)</f>
        <v>28</v>
      </c>
      <c r="F85" s="12">
        <f>SUM(F73:F84)</f>
        <v>28</v>
      </c>
      <c r="G85" s="13">
        <f>SUM(G73:G84)</f>
        <v>193</v>
      </c>
      <c r="H85" s="45" t="s">
        <v>8</v>
      </c>
      <c r="I85" s="13">
        <f>SUM(I73:I84)</f>
        <v>193</v>
      </c>
      <c r="J85" s="14">
        <f>SUM(J73:J84)</f>
        <v>110</v>
      </c>
      <c r="K85" s="157">
        <f>SUM(K73:K84)</f>
        <v>0</v>
      </c>
      <c r="L85" s="152">
        <f t="shared" si="22"/>
        <v>1</v>
      </c>
      <c r="M85" s="153">
        <f t="shared" si="23"/>
        <v>2.2976190476190474</v>
      </c>
      <c r="N85" s="154" t="s">
        <v>8</v>
      </c>
      <c r="O85" s="152">
        <f t="shared" si="24"/>
        <v>2.2976190476190474</v>
      </c>
      <c r="P85" s="96"/>
      <c r="Q85" s="47"/>
      <c r="R85" s="47"/>
      <c r="S85" s="47"/>
      <c r="T85" s="47"/>
      <c r="U85" s="47"/>
      <c r="V85" s="47"/>
      <c r="W85" s="47"/>
    </row>
    <row r="86" spans="1:20" ht="13.5" thickBot="1">
      <c r="A86" s="38"/>
      <c r="B86" s="196" t="s">
        <v>163</v>
      </c>
      <c r="C86" s="8" t="s">
        <v>0</v>
      </c>
      <c r="E86" s="8" t="s">
        <v>1</v>
      </c>
      <c r="F86" s="9"/>
      <c r="G86" s="246" t="s">
        <v>2</v>
      </c>
      <c r="H86" s="247"/>
      <c r="I86" s="247"/>
      <c r="J86" s="18" t="s">
        <v>3</v>
      </c>
      <c r="K86" s="8" t="s">
        <v>4</v>
      </c>
      <c r="L86" s="8" t="s">
        <v>5</v>
      </c>
      <c r="N86" s="8" t="s">
        <v>6</v>
      </c>
      <c r="O86" s="9"/>
      <c r="P86" s="9"/>
      <c r="Q86" s="52"/>
      <c r="R86" s="33"/>
      <c r="S86" s="52"/>
      <c r="T86" s="52"/>
    </row>
    <row r="87" spans="1:175" ht="12.75">
      <c r="A87" s="120" t="s">
        <v>7</v>
      </c>
      <c r="B87" s="207" t="s">
        <v>118</v>
      </c>
      <c r="C87" s="176">
        <f>SUM(D87:F87)</f>
        <v>9</v>
      </c>
      <c r="D87" s="176">
        <v>8</v>
      </c>
      <c r="E87" s="176">
        <v>1</v>
      </c>
      <c r="F87" s="176">
        <v>0</v>
      </c>
      <c r="G87" s="195">
        <v>48</v>
      </c>
      <c r="H87" s="176" t="s">
        <v>8</v>
      </c>
      <c r="I87" s="195">
        <v>18</v>
      </c>
      <c r="J87" s="203">
        <f>(D87*3)+E87</f>
        <v>25</v>
      </c>
      <c r="K87" s="149">
        <f>G87-I87</f>
        <v>30</v>
      </c>
      <c r="L87" s="121">
        <f>G87/I87</f>
        <v>2.6666666666666665</v>
      </c>
      <c r="M87" s="122">
        <f>G87/C87</f>
        <v>5.333333333333333</v>
      </c>
      <c r="N87" s="123" t="s">
        <v>8</v>
      </c>
      <c r="O87" s="124">
        <f>I87/C87</f>
        <v>2</v>
      </c>
      <c r="P87" s="160">
        <v>1</v>
      </c>
      <c r="Q87" s="113"/>
      <c r="R87" s="115"/>
      <c r="S87" s="113"/>
      <c r="T87" s="113"/>
      <c r="U87" s="87"/>
      <c r="V87" s="87"/>
      <c r="W87" s="47"/>
      <c r="X87" s="47"/>
      <c r="Y87" s="47"/>
      <c r="Z87" s="47"/>
      <c r="AA87" s="47"/>
      <c r="AB87" s="47"/>
      <c r="AC87" s="47"/>
      <c r="AD87" s="47"/>
      <c r="AE87" s="4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</row>
    <row r="88" spans="1:31" ht="12.75">
      <c r="A88" s="79" t="s">
        <v>9</v>
      </c>
      <c r="B88" s="94" t="s">
        <v>120</v>
      </c>
      <c r="C88" s="72">
        <f>SUM(D88:F88)</f>
        <v>7</v>
      </c>
      <c r="D88" s="72">
        <v>6</v>
      </c>
      <c r="E88" s="72">
        <v>0</v>
      </c>
      <c r="F88" s="72">
        <v>1</v>
      </c>
      <c r="G88" s="73">
        <v>50</v>
      </c>
      <c r="H88" s="72" t="s">
        <v>8</v>
      </c>
      <c r="I88" s="73">
        <v>24</v>
      </c>
      <c r="J88" s="200">
        <f>(D88*3)+E88</f>
        <v>18</v>
      </c>
      <c r="K88" s="150">
        <f>G88-I88</f>
        <v>26</v>
      </c>
      <c r="L88" s="75">
        <f>G88/I88</f>
        <v>2.0833333333333335</v>
      </c>
      <c r="M88" s="76">
        <f>G88/C88</f>
        <v>7.142857142857143</v>
      </c>
      <c r="N88" s="77" t="s">
        <v>8</v>
      </c>
      <c r="O88" s="78">
        <f>I88/C88</f>
        <v>3.4285714285714284</v>
      </c>
      <c r="P88" s="160">
        <v>2</v>
      </c>
      <c r="Q88" s="113"/>
      <c r="R88" s="113"/>
      <c r="S88" s="113"/>
      <c r="T88" s="113"/>
      <c r="U88" s="87"/>
      <c r="V88" s="8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ht="12.75">
      <c r="A89" s="19" t="s">
        <v>11</v>
      </c>
      <c r="B89" s="184" t="s">
        <v>116</v>
      </c>
      <c r="C89" s="21">
        <f>SUM(D89:F89)</f>
        <v>8</v>
      </c>
      <c r="D89" s="21">
        <v>6</v>
      </c>
      <c r="E89" s="21">
        <v>0</v>
      </c>
      <c r="F89" s="21">
        <v>2</v>
      </c>
      <c r="G89" s="22">
        <v>50</v>
      </c>
      <c r="H89" s="21" t="s">
        <v>8</v>
      </c>
      <c r="I89" s="22">
        <v>24</v>
      </c>
      <c r="J89" s="198">
        <f>(D89*3)+E89</f>
        <v>18</v>
      </c>
      <c r="K89" s="111">
        <f>G89-I89</f>
        <v>26</v>
      </c>
      <c r="L89" s="24">
        <f>G89/I89</f>
        <v>2.0833333333333335</v>
      </c>
      <c r="M89" s="25">
        <f>G89/C89</f>
        <v>6.25</v>
      </c>
      <c r="N89" s="26" t="s">
        <v>8</v>
      </c>
      <c r="O89" s="27">
        <f>I89/C89</f>
        <v>3</v>
      </c>
      <c r="P89" s="160">
        <v>3</v>
      </c>
      <c r="Q89" s="99"/>
      <c r="R89" s="99"/>
      <c r="S89" s="99"/>
      <c r="T89" s="99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ht="12.75">
      <c r="A90" s="19" t="s">
        <v>12</v>
      </c>
      <c r="B90" s="34" t="s">
        <v>119</v>
      </c>
      <c r="C90" s="21">
        <f>SUM(D90:F90)</f>
        <v>7</v>
      </c>
      <c r="D90" s="21">
        <v>4</v>
      </c>
      <c r="E90" s="21">
        <v>1</v>
      </c>
      <c r="F90" s="21">
        <v>2</v>
      </c>
      <c r="G90" s="22">
        <v>34</v>
      </c>
      <c r="H90" s="21" t="s">
        <v>8</v>
      </c>
      <c r="I90" s="22">
        <v>27</v>
      </c>
      <c r="J90" s="198">
        <f>(D90*3)+E90</f>
        <v>13</v>
      </c>
      <c r="K90" s="111">
        <f>G90-I90</f>
        <v>7</v>
      </c>
      <c r="L90" s="24">
        <f>G90/I90</f>
        <v>1.2592592592592593</v>
      </c>
      <c r="M90" s="25">
        <f>G90/C90</f>
        <v>4.857142857142857</v>
      </c>
      <c r="N90" s="26" t="s">
        <v>8</v>
      </c>
      <c r="O90" s="27">
        <f>I90/C90</f>
        <v>3.857142857142857</v>
      </c>
      <c r="P90" s="160">
        <v>4</v>
      </c>
      <c r="Q90" s="100"/>
      <c r="R90" s="99"/>
      <c r="S90" s="99"/>
      <c r="T90" s="99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ht="12.75">
      <c r="A91" s="19" t="s">
        <v>13</v>
      </c>
      <c r="B91" s="34" t="s">
        <v>112</v>
      </c>
      <c r="C91" s="21">
        <f>SUM(D91:F91)</f>
        <v>7</v>
      </c>
      <c r="D91" s="21">
        <v>3</v>
      </c>
      <c r="E91" s="21">
        <v>3</v>
      </c>
      <c r="F91" s="21">
        <v>1</v>
      </c>
      <c r="G91" s="22">
        <v>19</v>
      </c>
      <c r="H91" s="21" t="s">
        <v>8</v>
      </c>
      <c r="I91" s="22">
        <v>14</v>
      </c>
      <c r="J91" s="198">
        <f>(D91*3)+E91</f>
        <v>12</v>
      </c>
      <c r="K91" s="111">
        <f>G91-I91</f>
        <v>5</v>
      </c>
      <c r="L91" s="24">
        <f>G91/I91</f>
        <v>1.3571428571428572</v>
      </c>
      <c r="M91" s="25">
        <f>G91/C91</f>
        <v>2.7142857142857144</v>
      </c>
      <c r="N91" s="26" t="s">
        <v>8</v>
      </c>
      <c r="O91" s="27">
        <f>I91/C91</f>
        <v>2</v>
      </c>
      <c r="P91" s="160">
        <v>5</v>
      </c>
      <c r="Q91" s="100"/>
      <c r="R91" s="99"/>
      <c r="S91" s="99"/>
      <c r="T91" s="99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ht="12.75">
      <c r="A92" s="28" t="s">
        <v>14</v>
      </c>
      <c r="B92" s="34" t="s">
        <v>121</v>
      </c>
      <c r="C92" s="21">
        <f>SUM(D92:F92)</f>
        <v>7</v>
      </c>
      <c r="D92" s="21">
        <v>3</v>
      </c>
      <c r="E92" s="21">
        <v>2</v>
      </c>
      <c r="F92" s="21">
        <v>2</v>
      </c>
      <c r="G92" s="22">
        <v>23</v>
      </c>
      <c r="H92" s="21" t="s">
        <v>8</v>
      </c>
      <c r="I92" s="22">
        <v>18</v>
      </c>
      <c r="J92" s="198">
        <f>(D92*3)+E92</f>
        <v>11</v>
      </c>
      <c r="K92" s="111">
        <f>G92-I92</f>
        <v>5</v>
      </c>
      <c r="L92" s="24">
        <f>G92/I92</f>
        <v>1.2777777777777777</v>
      </c>
      <c r="M92" s="25">
        <f>G92/C92</f>
        <v>3.2857142857142856</v>
      </c>
      <c r="N92" s="26" t="s">
        <v>8</v>
      </c>
      <c r="O92" s="27">
        <f>I92/C92</f>
        <v>2.5714285714285716</v>
      </c>
      <c r="P92" s="160">
        <v>6</v>
      </c>
      <c r="Q92" s="100"/>
      <c r="R92" s="99"/>
      <c r="S92" s="99"/>
      <c r="T92" s="99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ht="12.75">
      <c r="A93" s="19" t="s">
        <v>15</v>
      </c>
      <c r="B93" s="184" t="s">
        <v>111</v>
      </c>
      <c r="C93" s="21">
        <f>SUM(D93:F93)</f>
        <v>7</v>
      </c>
      <c r="D93" s="21">
        <v>3</v>
      </c>
      <c r="E93" s="21">
        <v>0</v>
      </c>
      <c r="F93" s="21">
        <v>4</v>
      </c>
      <c r="G93" s="22">
        <v>14</v>
      </c>
      <c r="H93" s="21" t="s">
        <v>8</v>
      </c>
      <c r="I93" s="22">
        <v>28</v>
      </c>
      <c r="J93" s="198">
        <f>(D93*3)+E93</f>
        <v>9</v>
      </c>
      <c r="K93" s="111">
        <f>G93-I93</f>
        <v>-14</v>
      </c>
      <c r="L93" s="24">
        <f>G93/I93</f>
        <v>0.5</v>
      </c>
      <c r="M93" s="25">
        <f>G93/C93</f>
        <v>2</v>
      </c>
      <c r="N93" s="26" t="s">
        <v>8</v>
      </c>
      <c r="O93" s="27">
        <f>I93/C93</f>
        <v>4</v>
      </c>
      <c r="P93" s="160">
        <v>7</v>
      </c>
      <c r="Q93" s="100"/>
      <c r="R93" s="99"/>
      <c r="S93" s="99"/>
      <c r="T93" s="99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ht="12.75">
      <c r="A94" s="19" t="s">
        <v>17</v>
      </c>
      <c r="B94" s="184" t="s">
        <v>115</v>
      </c>
      <c r="C94" s="21">
        <f>SUM(D94:F94)</f>
        <v>7</v>
      </c>
      <c r="D94" s="21">
        <v>2</v>
      </c>
      <c r="E94" s="21">
        <v>2</v>
      </c>
      <c r="F94" s="21">
        <v>3</v>
      </c>
      <c r="G94" s="22">
        <v>16</v>
      </c>
      <c r="H94" s="21" t="s">
        <v>8</v>
      </c>
      <c r="I94" s="22">
        <v>24</v>
      </c>
      <c r="J94" s="198">
        <f>(D94*3)+E94</f>
        <v>8</v>
      </c>
      <c r="K94" s="111">
        <f>G94-I94</f>
        <v>-8</v>
      </c>
      <c r="L94" s="24">
        <f>G94/I94</f>
        <v>0.6666666666666666</v>
      </c>
      <c r="M94" s="25">
        <f>G94/C94</f>
        <v>2.2857142857142856</v>
      </c>
      <c r="N94" s="26" t="s">
        <v>8</v>
      </c>
      <c r="O94" s="27">
        <f>I94/C94</f>
        <v>3.4285714285714284</v>
      </c>
      <c r="P94" s="160">
        <v>8</v>
      </c>
      <c r="Q94" s="100"/>
      <c r="R94" s="99"/>
      <c r="S94" s="99"/>
      <c r="T94" s="99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ht="12.75">
      <c r="A95" s="28" t="s">
        <v>19</v>
      </c>
      <c r="B95" s="34" t="s">
        <v>117</v>
      </c>
      <c r="C95" s="21">
        <f>SUM(D95:F95)</f>
        <v>8</v>
      </c>
      <c r="D95" s="21">
        <v>2</v>
      </c>
      <c r="E95" s="21">
        <v>0</v>
      </c>
      <c r="F95" s="21">
        <v>6</v>
      </c>
      <c r="G95" s="22">
        <v>23</v>
      </c>
      <c r="H95" s="21" t="s">
        <v>8</v>
      </c>
      <c r="I95" s="22">
        <v>41</v>
      </c>
      <c r="J95" s="198">
        <f>(D95*3)+E95</f>
        <v>6</v>
      </c>
      <c r="K95" s="111">
        <f>G95-I95</f>
        <v>-18</v>
      </c>
      <c r="L95" s="24">
        <f>G95/I95</f>
        <v>0.5609756097560976</v>
      </c>
      <c r="M95" s="25">
        <f>G95/C95</f>
        <v>2.875</v>
      </c>
      <c r="N95" s="26" t="s">
        <v>8</v>
      </c>
      <c r="O95" s="27">
        <f>I95/C95</f>
        <v>5.125</v>
      </c>
      <c r="P95" s="160">
        <v>9</v>
      </c>
      <c r="Q95" s="100"/>
      <c r="R95" s="99"/>
      <c r="S95" s="99"/>
      <c r="T95" s="99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ht="12.75">
      <c r="A96" s="70" t="s">
        <v>20</v>
      </c>
      <c r="B96" s="94" t="s">
        <v>114</v>
      </c>
      <c r="C96" s="72">
        <f>SUM(D96:F96)</f>
        <v>7</v>
      </c>
      <c r="D96" s="72">
        <v>1</v>
      </c>
      <c r="E96" s="72">
        <v>0</v>
      </c>
      <c r="F96" s="72">
        <v>6</v>
      </c>
      <c r="G96" s="73">
        <v>13</v>
      </c>
      <c r="H96" s="72" t="s">
        <v>8</v>
      </c>
      <c r="I96" s="73">
        <v>31</v>
      </c>
      <c r="J96" s="200">
        <f>(D96*3)+E96</f>
        <v>3</v>
      </c>
      <c r="K96" s="150">
        <f>G96-I96</f>
        <v>-18</v>
      </c>
      <c r="L96" s="75">
        <f>G96/I96</f>
        <v>0.41935483870967744</v>
      </c>
      <c r="M96" s="76">
        <f>G96/C96</f>
        <v>1.8571428571428572</v>
      </c>
      <c r="N96" s="77" t="s">
        <v>8</v>
      </c>
      <c r="O96" s="78">
        <f>I96/C96</f>
        <v>4.428571428571429</v>
      </c>
      <c r="P96" s="160">
        <v>10</v>
      </c>
      <c r="Q96" s="100"/>
      <c r="R96" s="99"/>
      <c r="S96" s="99"/>
      <c r="T96" s="99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24" ht="12.75">
      <c r="A97" s="28" t="s">
        <v>21</v>
      </c>
      <c r="B97" s="184" t="s">
        <v>113</v>
      </c>
      <c r="C97" s="21">
        <f>SUM(D97:F97)</f>
        <v>7</v>
      </c>
      <c r="D97" s="21">
        <v>0</v>
      </c>
      <c r="E97" s="21">
        <v>1</v>
      </c>
      <c r="F97" s="21">
        <v>6</v>
      </c>
      <c r="G97" s="22">
        <v>9</v>
      </c>
      <c r="H97" s="21" t="s">
        <v>8</v>
      </c>
      <c r="I97" s="22">
        <v>28</v>
      </c>
      <c r="J97" s="198">
        <f>(D97*3)+E97</f>
        <v>1</v>
      </c>
      <c r="K97" s="111">
        <f>G97-I97</f>
        <v>-19</v>
      </c>
      <c r="L97" s="24">
        <f>G97/I97</f>
        <v>0.32142857142857145</v>
      </c>
      <c r="M97" s="25">
        <f>G97/C97</f>
        <v>1.2857142857142858</v>
      </c>
      <c r="N97" s="26" t="s">
        <v>8</v>
      </c>
      <c r="O97" s="27">
        <f>I97/C97</f>
        <v>4</v>
      </c>
      <c r="P97" s="160">
        <v>11</v>
      </c>
      <c r="Q97" s="114"/>
      <c r="R97" s="113"/>
      <c r="S97" s="113"/>
      <c r="T97" s="113"/>
      <c r="U97" s="87"/>
      <c r="V97" s="87"/>
      <c r="W97" s="87"/>
      <c r="X97" s="87"/>
    </row>
    <row r="98" spans="1:24" ht="13.5" thickBot="1">
      <c r="A98" s="125" t="s">
        <v>22</v>
      </c>
      <c r="B98" s="186" t="s">
        <v>110</v>
      </c>
      <c r="C98" s="174">
        <f>SUM(D98:F98)</f>
        <v>7</v>
      </c>
      <c r="D98" s="89">
        <v>0</v>
      </c>
      <c r="E98" s="89">
        <v>2</v>
      </c>
      <c r="F98" s="89">
        <v>5</v>
      </c>
      <c r="G98" s="90">
        <v>10</v>
      </c>
      <c r="H98" s="89" t="s">
        <v>8</v>
      </c>
      <c r="I98" s="90">
        <v>32</v>
      </c>
      <c r="J98" s="205">
        <f>(D98*3)+E98-2</f>
        <v>0</v>
      </c>
      <c r="K98" s="107">
        <f>G98-I98</f>
        <v>-22</v>
      </c>
      <c r="L98" s="49">
        <f>G98/I98</f>
        <v>0.3125</v>
      </c>
      <c r="M98" s="91">
        <f>G98/C98</f>
        <v>1.4285714285714286</v>
      </c>
      <c r="N98" s="92" t="s">
        <v>8</v>
      </c>
      <c r="O98" s="50">
        <f>I98/C98</f>
        <v>4.571428571428571</v>
      </c>
      <c r="P98" s="165">
        <v>12</v>
      </c>
      <c r="Q98" s="114"/>
      <c r="R98" s="113"/>
      <c r="S98" s="113"/>
      <c r="T98" s="113"/>
      <c r="U98" s="87"/>
      <c r="V98" s="87"/>
      <c r="W98" s="87"/>
      <c r="X98" s="87"/>
    </row>
    <row r="99" spans="1:20" ht="12.75">
      <c r="A99" s="39"/>
      <c r="B99" s="5"/>
      <c r="C99" s="104">
        <f>SUM(C87:C98)</f>
        <v>88</v>
      </c>
      <c r="D99" s="104">
        <f>SUM(D87:D98)</f>
        <v>38</v>
      </c>
      <c r="E99" s="104">
        <f>SUM(E87:E98)</f>
        <v>12</v>
      </c>
      <c r="F99" s="104">
        <f>SUM(F87:F98)</f>
        <v>38</v>
      </c>
      <c r="G99" s="104">
        <f>SUM(G87:G98)</f>
        <v>309</v>
      </c>
      <c r="H99" s="156" t="s">
        <v>8</v>
      </c>
      <c r="I99" s="104">
        <f>SUM(I87:I98)</f>
        <v>309</v>
      </c>
      <c r="J99" s="104">
        <f>SUM(J87:J98)</f>
        <v>124</v>
      </c>
      <c r="K99" s="13">
        <f>SUM(K87:K98)</f>
        <v>0</v>
      </c>
      <c r="L99" s="15">
        <f>G99/I99</f>
        <v>1</v>
      </c>
      <c r="M99" s="16">
        <f>G99/C99</f>
        <v>3.5113636363636362</v>
      </c>
      <c r="N99" s="17" t="s">
        <v>8</v>
      </c>
      <c r="O99" s="15">
        <f>I99/C99</f>
        <v>3.5113636363636362</v>
      </c>
      <c r="P99" s="15"/>
      <c r="Q99" s="52"/>
      <c r="R99" s="52"/>
      <c r="S99" s="52"/>
      <c r="T99" s="52"/>
    </row>
    <row r="100" spans="1:38" ht="13.5" thickBot="1">
      <c r="A100" s="38"/>
      <c r="B100" s="196" t="s">
        <v>156</v>
      </c>
      <c r="C100" s="8" t="s">
        <v>0</v>
      </c>
      <c r="E100" s="8" t="s">
        <v>1</v>
      </c>
      <c r="F100" s="9"/>
      <c r="G100" s="8" t="s">
        <v>2</v>
      </c>
      <c r="H100" s="9"/>
      <c r="I100" s="9"/>
      <c r="J100" s="18" t="s">
        <v>3</v>
      </c>
      <c r="K100" s="8" t="s">
        <v>4</v>
      </c>
      <c r="L100" s="8" t="s">
        <v>5</v>
      </c>
      <c r="N100" s="8" t="s">
        <v>6</v>
      </c>
      <c r="O100" s="9"/>
      <c r="P100" s="9"/>
      <c r="Q100" s="52"/>
      <c r="R100" s="33"/>
      <c r="S100" s="52"/>
      <c r="T100" s="52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</row>
    <row r="101" spans="1:38" ht="12.75">
      <c r="A101" s="120" t="s">
        <v>7</v>
      </c>
      <c r="B101" s="207" t="s">
        <v>60</v>
      </c>
      <c r="C101" s="176">
        <f aca="true" t="shared" si="25" ref="C101:C112">SUM(D101:F101)</f>
        <v>7</v>
      </c>
      <c r="D101" s="176">
        <v>7</v>
      </c>
      <c r="E101" s="176">
        <v>0</v>
      </c>
      <c r="F101" s="176">
        <v>0</v>
      </c>
      <c r="G101" s="195">
        <v>35</v>
      </c>
      <c r="H101" s="176" t="s">
        <v>8</v>
      </c>
      <c r="I101" s="195">
        <v>7</v>
      </c>
      <c r="J101" s="203">
        <f aca="true" t="shared" si="26" ref="J101:J112">(D101*3)+E101</f>
        <v>21</v>
      </c>
      <c r="K101" s="149">
        <f aca="true" t="shared" si="27" ref="K101:K112">G101-I101</f>
        <v>28</v>
      </c>
      <c r="L101" s="121">
        <f aca="true" t="shared" si="28" ref="L101:L113">G101/I101</f>
        <v>5</v>
      </c>
      <c r="M101" s="122">
        <f aca="true" t="shared" si="29" ref="M101:M113">G101/C101</f>
        <v>5</v>
      </c>
      <c r="N101" s="123" t="s">
        <v>8</v>
      </c>
      <c r="O101" s="124">
        <f aca="true" t="shared" si="30" ref="O101:O113">I101/C101</f>
        <v>1</v>
      </c>
      <c r="P101" s="160">
        <v>1</v>
      </c>
      <c r="Q101" s="99"/>
      <c r="R101" s="97"/>
      <c r="S101" s="99"/>
      <c r="T101" s="99"/>
      <c r="U101" s="47"/>
      <c r="V101" s="47"/>
      <c r="W101" s="47"/>
      <c r="X101" s="47"/>
      <c r="Y101" s="47"/>
      <c r="Z101" s="47"/>
      <c r="AA101" s="47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</row>
    <row r="102" spans="1:38" ht="12.75">
      <c r="A102" s="79" t="s">
        <v>9</v>
      </c>
      <c r="B102" s="37" t="s">
        <v>61</v>
      </c>
      <c r="C102" s="72">
        <f t="shared" si="25"/>
        <v>7</v>
      </c>
      <c r="D102" s="21">
        <v>6</v>
      </c>
      <c r="E102" s="21">
        <v>0</v>
      </c>
      <c r="F102" s="21">
        <v>1</v>
      </c>
      <c r="G102" s="22">
        <v>40</v>
      </c>
      <c r="H102" s="21" t="s">
        <v>8</v>
      </c>
      <c r="I102" s="22">
        <v>16</v>
      </c>
      <c r="J102" s="200">
        <f t="shared" si="26"/>
        <v>18</v>
      </c>
      <c r="K102" s="150">
        <f t="shared" si="27"/>
        <v>24</v>
      </c>
      <c r="L102" s="75">
        <f t="shared" si="28"/>
        <v>2.5</v>
      </c>
      <c r="M102" s="76">
        <f t="shared" si="29"/>
        <v>5.714285714285714</v>
      </c>
      <c r="N102" s="77" t="s">
        <v>8</v>
      </c>
      <c r="O102" s="78">
        <f t="shared" si="30"/>
        <v>2.2857142857142856</v>
      </c>
      <c r="P102" s="160">
        <v>2</v>
      </c>
      <c r="Q102" s="99"/>
      <c r="R102" s="99"/>
      <c r="S102" s="99"/>
      <c r="T102" s="99"/>
      <c r="U102" s="47"/>
      <c r="V102" s="47"/>
      <c r="W102" s="47"/>
      <c r="X102" s="47"/>
      <c r="Y102" s="47"/>
      <c r="Z102" s="47"/>
      <c r="AA102" s="47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</row>
    <row r="103" spans="1:38" ht="12.75">
      <c r="A103" s="19" t="s">
        <v>11</v>
      </c>
      <c r="B103" s="242" t="s">
        <v>38</v>
      </c>
      <c r="C103" s="21">
        <f t="shared" si="25"/>
        <v>7</v>
      </c>
      <c r="D103" s="179">
        <v>5</v>
      </c>
      <c r="E103" s="179">
        <v>0</v>
      </c>
      <c r="F103" s="179">
        <v>2</v>
      </c>
      <c r="G103" s="180">
        <v>28</v>
      </c>
      <c r="H103" s="179" t="s">
        <v>8</v>
      </c>
      <c r="I103" s="180">
        <v>24</v>
      </c>
      <c r="J103" s="198">
        <f t="shared" si="26"/>
        <v>15</v>
      </c>
      <c r="K103" s="111">
        <f t="shared" si="27"/>
        <v>4</v>
      </c>
      <c r="L103" s="24">
        <f t="shared" si="28"/>
        <v>1.1666666666666667</v>
      </c>
      <c r="M103" s="25">
        <f t="shared" si="29"/>
        <v>4</v>
      </c>
      <c r="N103" s="26" t="s">
        <v>8</v>
      </c>
      <c r="O103" s="27">
        <f t="shared" si="30"/>
        <v>3.4285714285714284</v>
      </c>
      <c r="P103" s="160">
        <v>3</v>
      </c>
      <c r="Q103" s="99"/>
      <c r="R103" s="99"/>
      <c r="S103" s="99"/>
      <c r="T103" s="99"/>
      <c r="U103" s="47"/>
      <c r="V103" s="47"/>
      <c r="W103" s="47"/>
      <c r="X103" s="47"/>
      <c r="Y103" s="47"/>
      <c r="Z103" s="47"/>
      <c r="AA103" s="47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</row>
    <row r="104" spans="1:38" ht="12.75">
      <c r="A104" s="19" t="s">
        <v>12</v>
      </c>
      <c r="B104" s="181" t="s">
        <v>77</v>
      </c>
      <c r="C104" s="20">
        <f t="shared" si="25"/>
        <v>7</v>
      </c>
      <c r="D104" s="21">
        <v>4</v>
      </c>
      <c r="E104" s="21">
        <v>1</v>
      </c>
      <c r="F104" s="21">
        <v>2</v>
      </c>
      <c r="G104" s="22">
        <v>29</v>
      </c>
      <c r="H104" s="21" t="s">
        <v>8</v>
      </c>
      <c r="I104" s="22">
        <v>21</v>
      </c>
      <c r="J104" s="198">
        <f t="shared" si="26"/>
        <v>13</v>
      </c>
      <c r="K104" s="111">
        <f t="shared" si="27"/>
        <v>8</v>
      </c>
      <c r="L104" s="24">
        <f t="shared" si="28"/>
        <v>1.380952380952381</v>
      </c>
      <c r="M104" s="25">
        <f t="shared" si="29"/>
        <v>4.142857142857143</v>
      </c>
      <c r="N104" s="26" t="s">
        <v>8</v>
      </c>
      <c r="O104" s="27">
        <f t="shared" si="30"/>
        <v>3</v>
      </c>
      <c r="P104" s="160">
        <v>4</v>
      </c>
      <c r="Q104" s="100"/>
      <c r="R104" s="99"/>
      <c r="S104" s="99"/>
      <c r="T104" s="99"/>
      <c r="U104" s="47"/>
      <c r="V104" s="47"/>
      <c r="W104" s="47"/>
      <c r="X104" s="47"/>
      <c r="Y104" s="47"/>
      <c r="Z104" s="47"/>
      <c r="AA104" s="47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</row>
    <row r="105" spans="1:38" ht="12.75">
      <c r="A105" s="19" t="s">
        <v>13</v>
      </c>
      <c r="B105" s="46" t="s">
        <v>64</v>
      </c>
      <c r="C105" s="21">
        <f t="shared" si="25"/>
        <v>7</v>
      </c>
      <c r="D105" s="21">
        <v>4</v>
      </c>
      <c r="E105" s="21">
        <v>1</v>
      </c>
      <c r="F105" s="21">
        <v>2</v>
      </c>
      <c r="G105" s="22">
        <v>27</v>
      </c>
      <c r="H105" s="21" t="s">
        <v>8</v>
      </c>
      <c r="I105" s="22">
        <v>20</v>
      </c>
      <c r="J105" s="194">
        <f t="shared" si="26"/>
        <v>13</v>
      </c>
      <c r="K105" s="111">
        <f t="shared" si="27"/>
        <v>7</v>
      </c>
      <c r="L105" s="24">
        <f t="shared" si="28"/>
        <v>1.35</v>
      </c>
      <c r="M105" s="25">
        <f t="shared" si="29"/>
        <v>3.857142857142857</v>
      </c>
      <c r="N105" s="26" t="s">
        <v>8</v>
      </c>
      <c r="O105" s="27">
        <f t="shared" si="30"/>
        <v>2.857142857142857</v>
      </c>
      <c r="P105" s="160">
        <v>5</v>
      </c>
      <c r="Q105" s="100"/>
      <c r="R105" s="99"/>
      <c r="S105" s="99"/>
      <c r="T105" s="99"/>
      <c r="U105" s="47"/>
      <c r="V105" s="47"/>
      <c r="W105" s="47"/>
      <c r="X105" s="47"/>
      <c r="Y105" s="47"/>
      <c r="Z105" s="47"/>
      <c r="AA105" s="47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</row>
    <row r="106" spans="1:38" ht="12.75">
      <c r="A106" s="28" t="s">
        <v>14</v>
      </c>
      <c r="B106" s="34" t="s">
        <v>45</v>
      </c>
      <c r="C106" s="21">
        <f t="shared" si="25"/>
        <v>7</v>
      </c>
      <c r="D106" s="21">
        <v>4</v>
      </c>
      <c r="E106" s="21">
        <v>0</v>
      </c>
      <c r="F106" s="21">
        <v>3</v>
      </c>
      <c r="G106" s="22">
        <v>19</v>
      </c>
      <c r="H106" s="21" t="s">
        <v>8</v>
      </c>
      <c r="I106" s="22">
        <v>13</v>
      </c>
      <c r="J106" s="198">
        <f t="shared" si="26"/>
        <v>12</v>
      </c>
      <c r="K106" s="111">
        <f t="shared" si="27"/>
        <v>6</v>
      </c>
      <c r="L106" s="24">
        <f t="shared" si="28"/>
        <v>1.4615384615384615</v>
      </c>
      <c r="M106" s="25">
        <f t="shared" si="29"/>
        <v>2.7142857142857144</v>
      </c>
      <c r="N106" s="26" t="s">
        <v>8</v>
      </c>
      <c r="O106" s="27">
        <f t="shared" si="30"/>
        <v>1.8571428571428572</v>
      </c>
      <c r="P106" s="160">
        <v>6</v>
      </c>
      <c r="Q106" s="100"/>
      <c r="R106" s="99"/>
      <c r="S106" s="99"/>
      <c r="T106" s="99"/>
      <c r="U106" s="47"/>
      <c r="V106" s="47"/>
      <c r="W106" s="47"/>
      <c r="X106" s="47"/>
      <c r="Y106" s="47"/>
      <c r="Z106" s="47"/>
      <c r="AA106" s="47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</row>
    <row r="107" spans="1:38" ht="12.75">
      <c r="A107" s="19" t="s">
        <v>15</v>
      </c>
      <c r="B107" s="23" t="s">
        <v>62</v>
      </c>
      <c r="C107" s="21">
        <f t="shared" si="25"/>
        <v>7</v>
      </c>
      <c r="D107" s="21">
        <v>4</v>
      </c>
      <c r="E107" s="21">
        <v>0</v>
      </c>
      <c r="F107" s="21">
        <v>3</v>
      </c>
      <c r="G107" s="22">
        <v>28</v>
      </c>
      <c r="H107" s="21" t="s">
        <v>8</v>
      </c>
      <c r="I107" s="22">
        <v>27</v>
      </c>
      <c r="J107" s="198">
        <f t="shared" si="26"/>
        <v>12</v>
      </c>
      <c r="K107" s="111">
        <f t="shared" si="27"/>
        <v>1</v>
      </c>
      <c r="L107" s="24">
        <f t="shared" si="28"/>
        <v>1.037037037037037</v>
      </c>
      <c r="M107" s="25">
        <f t="shared" si="29"/>
        <v>4</v>
      </c>
      <c r="N107" s="26" t="s">
        <v>8</v>
      </c>
      <c r="O107" s="27">
        <f t="shared" si="30"/>
        <v>3.857142857142857</v>
      </c>
      <c r="P107" s="160">
        <v>7</v>
      </c>
      <c r="Q107" s="100"/>
      <c r="R107" s="99"/>
      <c r="S107" s="99"/>
      <c r="T107" s="99"/>
      <c r="U107" s="47"/>
      <c r="V107" s="47"/>
      <c r="W107" s="47"/>
      <c r="X107" s="47"/>
      <c r="Y107" s="47"/>
      <c r="Z107" s="47"/>
      <c r="AA107" s="47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</row>
    <row r="108" spans="1:38" ht="12.75">
      <c r="A108" s="19" t="s">
        <v>17</v>
      </c>
      <c r="B108" s="34" t="s">
        <v>63</v>
      </c>
      <c r="C108" s="21">
        <f t="shared" si="25"/>
        <v>7</v>
      </c>
      <c r="D108" s="21">
        <v>2</v>
      </c>
      <c r="E108" s="21">
        <v>1</v>
      </c>
      <c r="F108" s="21">
        <v>4</v>
      </c>
      <c r="G108" s="22">
        <v>24</v>
      </c>
      <c r="H108" s="21" t="s">
        <v>8</v>
      </c>
      <c r="I108" s="22">
        <v>28</v>
      </c>
      <c r="J108" s="198">
        <f t="shared" si="26"/>
        <v>7</v>
      </c>
      <c r="K108" s="111">
        <f t="shared" si="27"/>
        <v>-4</v>
      </c>
      <c r="L108" s="24">
        <f t="shared" si="28"/>
        <v>0.8571428571428571</v>
      </c>
      <c r="M108" s="25">
        <f t="shared" si="29"/>
        <v>3.4285714285714284</v>
      </c>
      <c r="N108" s="26" t="s">
        <v>8</v>
      </c>
      <c r="O108" s="27">
        <f t="shared" si="30"/>
        <v>4</v>
      </c>
      <c r="P108" s="160">
        <v>8</v>
      </c>
      <c r="Q108" s="100"/>
      <c r="R108" s="99"/>
      <c r="S108" s="99"/>
      <c r="T108" s="99"/>
      <c r="U108" s="47"/>
      <c r="V108" s="47"/>
      <c r="W108" s="47"/>
      <c r="X108" s="47"/>
      <c r="Y108" s="47"/>
      <c r="Z108" s="47"/>
      <c r="AA108" s="47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</row>
    <row r="109" spans="1:38" ht="12.75">
      <c r="A109" s="28" t="s">
        <v>19</v>
      </c>
      <c r="B109" s="23" t="s">
        <v>76</v>
      </c>
      <c r="C109" s="21">
        <f t="shared" si="25"/>
        <v>7</v>
      </c>
      <c r="D109" s="21">
        <v>2</v>
      </c>
      <c r="E109" s="21">
        <v>1</v>
      </c>
      <c r="F109" s="21">
        <v>4</v>
      </c>
      <c r="G109" s="22">
        <v>17</v>
      </c>
      <c r="H109" s="21" t="s">
        <v>8</v>
      </c>
      <c r="I109" s="22">
        <v>32</v>
      </c>
      <c r="J109" s="198">
        <f t="shared" si="26"/>
        <v>7</v>
      </c>
      <c r="K109" s="111">
        <f t="shared" si="27"/>
        <v>-15</v>
      </c>
      <c r="L109" s="24">
        <f t="shared" si="28"/>
        <v>0.53125</v>
      </c>
      <c r="M109" s="25">
        <f t="shared" si="29"/>
        <v>2.4285714285714284</v>
      </c>
      <c r="N109" s="26" t="s">
        <v>8</v>
      </c>
      <c r="O109" s="27">
        <f t="shared" si="30"/>
        <v>4.571428571428571</v>
      </c>
      <c r="P109" s="160">
        <v>9</v>
      </c>
      <c r="Q109" s="100"/>
      <c r="R109" s="99"/>
      <c r="S109" s="99"/>
      <c r="T109" s="99"/>
      <c r="U109" s="47"/>
      <c r="V109" s="47"/>
      <c r="W109" s="47"/>
      <c r="X109" s="47"/>
      <c r="Y109" s="47"/>
      <c r="Z109" s="47"/>
      <c r="AA109" s="47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</row>
    <row r="110" spans="1:38" ht="12.75">
      <c r="A110" s="70" t="s">
        <v>20</v>
      </c>
      <c r="B110" s="93" t="s">
        <v>78</v>
      </c>
      <c r="C110" s="72">
        <f t="shared" si="25"/>
        <v>7</v>
      </c>
      <c r="D110" s="72">
        <v>1</v>
      </c>
      <c r="E110" s="72">
        <v>0</v>
      </c>
      <c r="F110" s="72">
        <v>6</v>
      </c>
      <c r="G110" s="73">
        <v>15</v>
      </c>
      <c r="H110" s="72" t="s">
        <v>8</v>
      </c>
      <c r="I110" s="73">
        <v>33</v>
      </c>
      <c r="J110" s="200">
        <f t="shared" si="26"/>
        <v>3</v>
      </c>
      <c r="K110" s="150">
        <f t="shared" si="27"/>
        <v>-18</v>
      </c>
      <c r="L110" s="75">
        <f t="shared" si="28"/>
        <v>0.45454545454545453</v>
      </c>
      <c r="M110" s="76">
        <f t="shared" si="29"/>
        <v>2.142857142857143</v>
      </c>
      <c r="N110" s="77" t="s">
        <v>8</v>
      </c>
      <c r="O110" s="78">
        <f t="shared" si="30"/>
        <v>4.714285714285714</v>
      </c>
      <c r="P110" s="160">
        <v>10</v>
      </c>
      <c r="Q110" s="100"/>
      <c r="R110" s="99"/>
      <c r="S110" s="99"/>
      <c r="T110" s="99"/>
      <c r="U110" s="47"/>
      <c r="V110" s="47"/>
      <c r="W110" s="47"/>
      <c r="X110" s="47"/>
      <c r="Y110" s="47"/>
      <c r="Z110" s="47"/>
      <c r="AA110" s="47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</row>
    <row r="111" spans="1:38" ht="12.75">
      <c r="A111" s="28" t="s">
        <v>21</v>
      </c>
      <c r="B111" s="88" t="s">
        <v>75</v>
      </c>
      <c r="C111" s="21">
        <f t="shared" si="25"/>
        <v>7</v>
      </c>
      <c r="D111" s="21">
        <v>1</v>
      </c>
      <c r="E111" s="21">
        <v>0</v>
      </c>
      <c r="F111" s="21">
        <v>6</v>
      </c>
      <c r="G111" s="22">
        <v>13</v>
      </c>
      <c r="H111" s="21" t="s">
        <v>8</v>
      </c>
      <c r="I111" s="22">
        <v>31</v>
      </c>
      <c r="J111" s="198">
        <f t="shared" si="26"/>
        <v>3</v>
      </c>
      <c r="K111" s="111">
        <f t="shared" si="27"/>
        <v>-18</v>
      </c>
      <c r="L111" s="24">
        <f t="shared" si="28"/>
        <v>0.41935483870967744</v>
      </c>
      <c r="M111" s="25">
        <f t="shared" si="29"/>
        <v>1.8571428571428572</v>
      </c>
      <c r="N111" s="26" t="s">
        <v>8</v>
      </c>
      <c r="O111" s="27">
        <f t="shared" si="30"/>
        <v>4.428571428571429</v>
      </c>
      <c r="P111" s="160">
        <v>11</v>
      </c>
      <c r="Q111" s="100"/>
      <c r="R111" s="52"/>
      <c r="S111" s="52"/>
      <c r="T111" s="52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</row>
    <row r="112" spans="1:38" ht="13.5" thickBot="1">
      <c r="A112" s="125" t="s">
        <v>22</v>
      </c>
      <c r="B112" s="197" t="s">
        <v>41</v>
      </c>
      <c r="C112" s="89">
        <f t="shared" si="25"/>
        <v>7</v>
      </c>
      <c r="D112" s="89">
        <v>0</v>
      </c>
      <c r="E112" s="89">
        <v>0</v>
      </c>
      <c r="F112" s="89">
        <v>7</v>
      </c>
      <c r="G112" s="90">
        <v>20</v>
      </c>
      <c r="H112" s="89" t="s">
        <v>8</v>
      </c>
      <c r="I112" s="90">
        <v>43</v>
      </c>
      <c r="J112" s="201">
        <f t="shared" si="26"/>
        <v>0</v>
      </c>
      <c r="K112" s="107">
        <f t="shared" si="27"/>
        <v>-23</v>
      </c>
      <c r="L112" s="49">
        <f t="shared" si="28"/>
        <v>0.46511627906976744</v>
      </c>
      <c r="M112" s="91">
        <f t="shared" si="29"/>
        <v>2.857142857142857</v>
      </c>
      <c r="N112" s="92" t="s">
        <v>8</v>
      </c>
      <c r="O112" s="50">
        <f t="shared" si="30"/>
        <v>6.142857142857143</v>
      </c>
      <c r="P112" s="165">
        <v>12</v>
      </c>
      <c r="Q112" s="100"/>
      <c r="R112" s="52"/>
      <c r="S112" s="52"/>
      <c r="T112" s="52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</row>
    <row r="113" spans="1:38" ht="12.75">
      <c r="A113" s="39"/>
      <c r="B113" s="5"/>
      <c r="C113" s="104">
        <f>SUM(C101:C112)</f>
        <v>84</v>
      </c>
      <c r="D113" s="104">
        <f>SUM(D101:D112)</f>
        <v>40</v>
      </c>
      <c r="E113" s="104">
        <f>SUM(E101:E112)</f>
        <v>4</v>
      </c>
      <c r="F113" s="104">
        <f>SUM(F101:F112)</f>
        <v>40</v>
      </c>
      <c r="G113" s="157">
        <f>SUM(G101:G112)</f>
        <v>295</v>
      </c>
      <c r="H113" s="104" t="s">
        <v>8</v>
      </c>
      <c r="I113" s="157">
        <f>SUM(I101:I112)</f>
        <v>295</v>
      </c>
      <c r="J113" s="104">
        <f>SUM(J101:J112)</f>
        <v>124</v>
      </c>
      <c r="K113" s="13">
        <f>SUM(K101:K112)</f>
        <v>0</v>
      </c>
      <c r="L113" s="15">
        <f t="shared" si="28"/>
        <v>1</v>
      </c>
      <c r="M113" s="16">
        <f t="shared" si="29"/>
        <v>3.511904761904762</v>
      </c>
      <c r="N113" s="17" t="s">
        <v>8</v>
      </c>
      <c r="O113" s="15">
        <f t="shared" si="30"/>
        <v>3.511904761904762</v>
      </c>
      <c r="P113" s="15"/>
      <c r="Q113" s="52"/>
      <c r="R113" s="52"/>
      <c r="S113" s="52"/>
      <c r="T113" s="52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</row>
    <row r="114" spans="1:38" ht="13.5" thickBot="1">
      <c r="A114" s="38"/>
      <c r="B114" s="196" t="s">
        <v>158</v>
      </c>
      <c r="C114" s="8" t="s">
        <v>0</v>
      </c>
      <c r="E114" s="8" t="s">
        <v>1</v>
      </c>
      <c r="F114" s="9"/>
      <c r="G114" s="8" t="s">
        <v>2</v>
      </c>
      <c r="H114" s="9"/>
      <c r="I114" s="9"/>
      <c r="J114" s="18" t="s">
        <v>3</v>
      </c>
      <c r="K114" s="8" t="s">
        <v>4</v>
      </c>
      <c r="L114" s="8" t="s">
        <v>5</v>
      </c>
      <c r="N114" s="8" t="s">
        <v>6</v>
      </c>
      <c r="O114" s="9"/>
      <c r="P114" s="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</row>
    <row r="115" spans="1:38" ht="12.75">
      <c r="A115" s="120" t="s">
        <v>7</v>
      </c>
      <c r="B115" s="227" t="s">
        <v>150</v>
      </c>
      <c r="C115" s="176">
        <f aca="true" t="shared" si="31" ref="C115:C127">SUM(D115:F115)</f>
        <v>7</v>
      </c>
      <c r="D115" s="228">
        <v>5</v>
      </c>
      <c r="E115" s="228">
        <v>1</v>
      </c>
      <c r="F115" s="228">
        <v>1</v>
      </c>
      <c r="G115" s="229">
        <v>30</v>
      </c>
      <c r="H115" s="228" t="s">
        <v>8</v>
      </c>
      <c r="I115" s="229">
        <v>9</v>
      </c>
      <c r="J115" s="203">
        <f aca="true" t="shared" si="32" ref="J115:J126">(D115*3)+E115</f>
        <v>16</v>
      </c>
      <c r="K115" s="149">
        <f aca="true" t="shared" si="33" ref="K115:K127">G115-I115</f>
        <v>21</v>
      </c>
      <c r="L115" s="121">
        <f>G110/I110</f>
        <v>0.45454545454545453</v>
      </c>
      <c r="M115" s="122">
        <f>G110/C110</f>
        <v>2.142857142857143</v>
      </c>
      <c r="N115" s="123" t="s">
        <v>8</v>
      </c>
      <c r="O115" s="124">
        <f>I110/C110</f>
        <v>4.714285714285714</v>
      </c>
      <c r="P115" s="160">
        <v>1</v>
      </c>
      <c r="Q115" s="114"/>
      <c r="R115" s="113"/>
      <c r="S115" s="113"/>
      <c r="T115" s="113"/>
      <c r="U115" s="113"/>
      <c r="V115" s="113"/>
      <c r="W115" s="113"/>
      <c r="X115" s="113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</row>
    <row r="116" spans="1:38" ht="12.75">
      <c r="A116" s="79" t="s">
        <v>9</v>
      </c>
      <c r="B116" s="230" t="s">
        <v>142</v>
      </c>
      <c r="C116" s="72">
        <f t="shared" si="31"/>
        <v>7</v>
      </c>
      <c r="D116" s="231">
        <v>5</v>
      </c>
      <c r="E116" s="231">
        <v>0</v>
      </c>
      <c r="F116" s="231">
        <v>2</v>
      </c>
      <c r="G116" s="232">
        <v>30</v>
      </c>
      <c r="H116" s="231" t="s">
        <v>8</v>
      </c>
      <c r="I116" s="232">
        <v>13</v>
      </c>
      <c r="J116" s="204">
        <f t="shared" si="32"/>
        <v>15</v>
      </c>
      <c r="K116" s="150">
        <f t="shared" si="33"/>
        <v>17</v>
      </c>
      <c r="L116" s="75">
        <f aca="true" t="shared" si="34" ref="L116:L125">G116/I116</f>
        <v>2.3076923076923075</v>
      </c>
      <c r="M116" s="76">
        <f aca="true" t="shared" si="35" ref="M116:M125">G116/C116</f>
        <v>4.285714285714286</v>
      </c>
      <c r="N116" s="77" t="s">
        <v>8</v>
      </c>
      <c r="O116" s="78">
        <f aca="true" t="shared" si="36" ref="O116:O125">I116/C116</f>
        <v>1.8571428571428572</v>
      </c>
      <c r="P116" s="160">
        <v>2</v>
      </c>
      <c r="Q116" s="113"/>
      <c r="R116" s="113"/>
      <c r="S116" s="113"/>
      <c r="T116" s="113"/>
      <c r="U116" s="113"/>
      <c r="V116" s="113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</row>
    <row r="117" spans="1:38" ht="12.75">
      <c r="A117" s="19" t="s">
        <v>11</v>
      </c>
      <c r="B117" s="34" t="s">
        <v>145</v>
      </c>
      <c r="C117" s="21">
        <f t="shared" si="31"/>
        <v>6</v>
      </c>
      <c r="D117" s="21">
        <v>5</v>
      </c>
      <c r="E117" s="21">
        <v>0</v>
      </c>
      <c r="F117" s="21">
        <v>1</v>
      </c>
      <c r="G117" s="22">
        <v>29</v>
      </c>
      <c r="H117" s="21" t="s">
        <v>8</v>
      </c>
      <c r="I117" s="22">
        <v>14</v>
      </c>
      <c r="J117" s="198">
        <f t="shared" si="32"/>
        <v>15</v>
      </c>
      <c r="K117" s="111">
        <f t="shared" si="33"/>
        <v>15</v>
      </c>
      <c r="L117" s="24">
        <f t="shared" si="34"/>
        <v>2.0714285714285716</v>
      </c>
      <c r="M117" s="25">
        <f t="shared" si="35"/>
        <v>4.833333333333333</v>
      </c>
      <c r="N117" s="26" t="s">
        <v>8</v>
      </c>
      <c r="O117" s="27">
        <f t="shared" si="36"/>
        <v>2.3333333333333335</v>
      </c>
      <c r="P117" s="160">
        <v>3</v>
      </c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</row>
    <row r="118" spans="1:38" ht="12.75">
      <c r="A118" s="19" t="s">
        <v>12</v>
      </c>
      <c r="B118" s="34" t="s">
        <v>151</v>
      </c>
      <c r="C118" s="21">
        <f t="shared" si="31"/>
        <v>7</v>
      </c>
      <c r="D118" s="21">
        <v>5</v>
      </c>
      <c r="E118" s="21">
        <v>0</v>
      </c>
      <c r="F118" s="21">
        <v>2</v>
      </c>
      <c r="G118" s="22">
        <v>22</v>
      </c>
      <c r="H118" s="21" t="s">
        <v>8</v>
      </c>
      <c r="I118" s="22">
        <v>13</v>
      </c>
      <c r="J118" s="198">
        <f t="shared" si="32"/>
        <v>15</v>
      </c>
      <c r="K118" s="111">
        <f t="shared" si="33"/>
        <v>9</v>
      </c>
      <c r="L118" s="24">
        <f t="shared" si="34"/>
        <v>1.6923076923076923</v>
      </c>
      <c r="M118" s="25">
        <f t="shared" si="35"/>
        <v>3.142857142857143</v>
      </c>
      <c r="N118" s="26" t="s">
        <v>8</v>
      </c>
      <c r="O118" s="27">
        <f t="shared" si="36"/>
        <v>1.8571428571428572</v>
      </c>
      <c r="P118" s="160">
        <v>4</v>
      </c>
      <c r="Q118" s="100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</row>
    <row r="119" spans="1:38" ht="12.75">
      <c r="A119" s="19" t="s">
        <v>13</v>
      </c>
      <c r="B119" s="23" t="s">
        <v>146</v>
      </c>
      <c r="C119" s="21">
        <f t="shared" si="31"/>
        <v>7</v>
      </c>
      <c r="D119" s="21">
        <v>4</v>
      </c>
      <c r="E119" s="21">
        <v>2</v>
      </c>
      <c r="F119" s="21">
        <v>1</v>
      </c>
      <c r="G119" s="22">
        <v>21</v>
      </c>
      <c r="H119" s="21" t="s">
        <v>8</v>
      </c>
      <c r="I119" s="22">
        <v>14</v>
      </c>
      <c r="J119" s="198">
        <f t="shared" si="32"/>
        <v>14</v>
      </c>
      <c r="K119" s="111">
        <f t="shared" si="33"/>
        <v>7</v>
      </c>
      <c r="L119" s="24">
        <f t="shared" si="34"/>
        <v>1.5</v>
      </c>
      <c r="M119" s="25">
        <f t="shared" si="35"/>
        <v>3</v>
      </c>
      <c r="N119" s="26" t="s">
        <v>8</v>
      </c>
      <c r="O119" s="27">
        <f t="shared" si="36"/>
        <v>2</v>
      </c>
      <c r="P119" s="160">
        <v>5</v>
      </c>
      <c r="Q119" s="100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</row>
    <row r="120" spans="1:38" ht="12.75">
      <c r="A120" s="28" t="s">
        <v>14</v>
      </c>
      <c r="B120" s="46" t="s">
        <v>149</v>
      </c>
      <c r="C120" s="21">
        <f t="shared" si="31"/>
        <v>7</v>
      </c>
      <c r="D120" s="21">
        <v>3</v>
      </c>
      <c r="E120" s="21">
        <v>0</v>
      </c>
      <c r="F120" s="21">
        <v>4</v>
      </c>
      <c r="G120" s="22">
        <v>16</v>
      </c>
      <c r="H120" s="21" t="s">
        <v>8</v>
      </c>
      <c r="I120" s="22">
        <v>17</v>
      </c>
      <c r="J120" s="198">
        <f t="shared" si="32"/>
        <v>9</v>
      </c>
      <c r="K120" s="111">
        <f t="shared" si="33"/>
        <v>-1</v>
      </c>
      <c r="L120" s="24">
        <f t="shared" si="34"/>
        <v>0.9411764705882353</v>
      </c>
      <c r="M120" s="25">
        <f t="shared" si="35"/>
        <v>2.2857142857142856</v>
      </c>
      <c r="N120" s="26" t="s">
        <v>8</v>
      </c>
      <c r="O120" s="27">
        <f t="shared" si="36"/>
        <v>2.4285714285714284</v>
      </c>
      <c r="P120" s="160">
        <v>6</v>
      </c>
      <c r="Q120" s="100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</row>
    <row r="121" spans="1:38" ht="12.75">
      <c r="A121" s="19" t="s">
        <v>15</v>
      </c>
      <c r="B121" s="34" t="s">
        <v>144</v>
      </c>
      <c r="C121" s="21">
        <f t="shared" si="31"/>
        <v>7</v>
      </c>
      <c r="D121" s="21">
        <v>3</v>
      </c>
      <c r="E121" s="21">
        <v>0</v>
      </c>
      <c r="F121" s="21">
        <v>4</v>
      </c>
      <c r="G121" s="22">
        <v>21</v>
      </c>
      <c r="H121" s="21" t="s">
        <v>8</v>
      </c>
      <c r="I121" s="22">
        <v>30</v>
      </c>
      <c r="J121" s="194">
        <f t="shared" si="32"/>
        <v>9</v>
      </c>
      <c r="K121" s="111">
        <f t="shared" si="33"/>
        <v>-9</v>
      </c>
      <c r="L121" s="24">
        <f t="shared" si="34"/>
        <v>0.7</v>
      </c>
      <c r="M121" s="25">
        <f t="shared" si="35"/>
        <v>3</v>
      </c>
      <c r="N121" s="26" t="s">
        <v>8</v>
      </c>
      <c r="O121" s="27">
        <f t="shared" si="36"/>
        <v>4.285714285714286</v>
      </c>
      <c r="P121" s="160">
        <v>7</v>
      </c>
      <c r="Q121" s="100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</row>
    <row r="122" spans="1:38" ht="12.75">
      <c r="A122" s="19" t="s">
        <v>17</v>
      </c>
      <c r="B122" s="34" t="s">
        <v>147</v>
      </c>
      <c r="C122" s="21">
        <f t="shared" si="31"/>
        <v>7</v>
      </c>
      <c r="D122" s="21">
        <v>2</v>
      </c>
      <c r="E122" s="21">
        <v>1</v>
      </c>
      <c r="F122" s="21">
        <v>4</v>
      </c>
      <c r="G122" s="22">
        <v>16</v>
      </c>
      <c r="H122" s="21" t="s">
        <v>8</v>
      </c>
      <c r="I122" s="22">
        <v>18</v>
      </c>
      <c r="J122" s="198">
        <f t="shared" si="32"/>
        <v>7</v>
      </c>
      <c r="K122" s="111">
        <f t="shared" si="33"/>
        <v>-2</v>
      </c>
      <c r="L122" s="24">
        <f t="shared" si="34"/>
        <v>0.8888888888888888</v>
      </c>
      <c r="M122" s="25">
        <f t="shared" si="35"/>
        <v>2.2857142857142856</v>
      </c>
      <c r="N122" s="26" t="s">
        <v>8</v>
      </c>
      <c r="O122" s="27">
        <f t="shared" si="36"/>
        <v>2.5714285714285716</v>
      </c>
      <c r="P122" s="160">
        <v>8</v>
      </c>
      <c r="Q122" s="100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</row>
    <row r="123" spans="1:38" ht="12.75">
      <c r="A123" s="28" t="s">
        <v>19</v>
      </c>
      <c r="B123" s="34" t="s">
        <v>153</v>
      </c>
      <c r="C123" s="21">
        <f t="shared" si="31"/>
        <v>7</v>
      </c>
      <c r="D123" s="21">
        <v>2</v>
      </c>
      <c r="E123" s="21">
        <v>1</v>
      </c>
      <c r="F123" s="21">
        <v>4</v>
      </c>
      <c r="G123" s="22">
        <v>19</v>
      </c>
      <c r="H123" s="21" t="s">
        <v>8</v>
      </c>
      <c r="I123" s="22">
        <v>23</v>
      </c>
      <c r="J123" s="194">
        <f t="shared" si="32"/>
        <v>7</v>
      </c>
      <c r="K123" s="111">
        <f t="shared" si="33"/>
        <v>-4</v>
      </c>
      <c r="L123" s="24">
        <f t="shared" si="34"/>
        <v>0.8260869565217391</v>
      </c>
      <c r="M123" s="25">
        <f t="shared" si="35"/>
        <v>2.7142857142857144</v>
      </c>
      <c r="N123" s="26" t="s">
        <v>8</v>
      </c>
      <c r="O123" s="27">
        <f t="shared" si="36"/>
        <v>3.2857142857142856</v>
      </c>
      <c r="P123" s="160">
        <v>9</v>
      </c>
      <c r="Q123" s="100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</row>
    <row r="124" spans="1:38" ht="12.75">
      <c r="A124" s="70" t="s">
        <v>20</v>
      </c>
      <c r="B124" s="230" t="s">
        <v>143</v>
      </c>
      <c r="C124" s="72">
        <f t="shared" si="31"/>
        <v>7</v>
      </c>
      <c r="D124" s="231">
        <v>2</v>
      </c>
      <c r="E124" s="231">
        <v>1</v>
      </c>
      <c r="F124" s="231">
        <v>4</v>
      </c>
      <c r="G124" s="232">
        <v>17</v>
      </c>
      <c r="H124" s="231" t="s">
        <v>8</v>
      </c>
      <c r="I124" s="232">
        <v>23</v>
      </c>
      <c r="J124" s="204">
        <f t="shared" si="32"/>
        <v>7</v>
      </c>
      <c r="K124" s="150">
        <f t="shared" si="33"/>
        <v>-6</v>
      </c>
      <c r="L124" s="75">
        <f t="shared" si="34"/>
        <v>0.7391304347826086</v>
      </c>
      <c r="M124" s="76">
        <f t="shared" si="35"/>
        <v>2.4285714285714284</v>
      </c>
      <c r="N124" s="77" t="s">
        <v>8</v>
      </c>
      <c r="O124" s="78">
        <f t="shared" si="36"/>
        <v>3.2857142857142856</v>
      </c>
      <c r="P124" s="160">
        <v>10</v>
      </c>
      <c r="Q124" s="100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</row>
    <row r="125" spans="1:150" ht="14.25">
      <c r="A125" s="28" t="s">
        <v>21</v>
      </c>
      <c r="B125" s="34" t="s">
        <v>148</v>
      </c>
      <c r="C125" s="21">
        <f t="shared" si="31"/>
        <v>6</v>
      </c>
      <c r="D125" s="21">
        <v>2</v>
      </c>
      <c r="E125" s="21">
        <v>0</v>
      </c>
      <c r="F125" s="21">
        <v>4</v>
      </c>
      <c r="G125" s="22">
        <v>17</v>
      </c>
      <c r="H125" s="21" t="s">
        <v>8</v>
      </c>
      <c r="I125" s="22">
        <v>18</v>
      </c>
      <c r="J125" s="198">
        <f t="shared" si="32"/>
        <v>6</v>
      </c>
      <c r="K125" s="111">
        <f t="shared" si="33"/>
        <v>-1</v>
      </c>
      <c r="L125" s="24">
        <f t="shared" si="34"/>
        <v>0.9444444444444444</v>
      </c>
      <c r="M125" s="25">
        <f t="shared" si="35"/>
        <v>2.8333333333333335</v>
      </c>
      <c r="N125" s="26" t="s">
        <v>8</v>
      </c>
      <c r="O125" s="27">
        <f t="shared" si="36"/>
        <v>3</v>
      </c>
      <c r="P125" s="160">
        <v>11</v>
      </c>
      <c r="Q125" s="85"/>
      <c r="R125" s="85"/>
      <c r="S125" s="85"/>
      <c r="T125" s="85"/>
      <c r="U125" s="85"/>
      <c r="V125" s="85"/>
      <c r="W125" s="86"/>
      <c r="X125" s="86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</row>
    <row r="126" spans="1:150" ht="15" thickBot="1">
      <c r="A126" s="125" t="s">
        <v>22</v>
      </c>
      <c r="B126" s="233" t="s">
        <v>152</v>
      </c>
      <c r="C126" s="89">
        <f t="shared" si="31"/>
        <v>7</v>
      </c>
      <c r="D126" s="234">
        <v>0</v>
      </c>
      <c r="E126" s="234">
        <v>0</v>
      </c>
      <c r="F126" s="234">
        <v>7</v>
      </c>
      <c r="G126" s="235">
        <v>11</v>
      </c>
      <c r="H126" s="234" t="s">
        <v>8</v>
      </c>
      <c r="I126" s="235">
        <v>57</v>
      </c>
      <c r="J126" s="201">
        <f t="shared" si="32"/>
        <v>0</v>
      </c>
      <c r="K126" s="107">
        <f t="shared" si="33"/>
        <v>-46</v>
      </c>
      <c r="L126" s="49">
        <f>G124/I124</f>
        <v>0.7391304347826086</v>
      </c>
      <c r="M126" s="91">
        <f>G124/C124</f>
        <v>2.4285714285714284</v>
      </c>
      <c r="N126" s="92" t="s">
        <v>8</v>
      </c>
      <c r="O126" s="50">
        <f>I124/C124</f>
        <v>3.2857142857142856</v>
      </c>
      <c r="P126" s="165">
        <v>12</v>
      </c>
      <c r="Q126" s="85"/>
      <c r="R126" s="85"/>
      <c r="S126" s="85"/>
      <c r="T126" s="85"/>
      <c r="U126" s="85"/>
      <c r="V126" s="85"/>
      <c r="W126" s="86"/>
      <c r="X126" s="86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</row>
    <row r="127" spans="1:150" ht="14.25">
      <c r="A127" s="39"/>
      <c r="B127" s="52"/>
      <c r="C127" s="238">
        <f t="shared" si="31"/>
        <v>82</v>
      </c>
      <c r="D127" s="148">
        <f>SUM(D115:D126)</f>
        <v>38</v>
      </c>
      <c r="E127" s="148">
        <f>SUM(E115:E126)</f>
        <v>6</v>
      </c>
      <c r="F127" s="148">
        <f>SUM(F115:F126)</f>
        <v>38</v>
      </c>
      <c r="G127" s="148">
        <f>SUM(G115:G126)</f>
        <v>249</v>
      </c>
      <c r="H127" s="104" t="s">
        <v>8</v>
      </c>
      <c r="I127" s="148">
        <f>SUM(I115:I126)</f>
        <v>249</v>
      </c>
      <c r="J127" s="148">
        <f>SUM(J115:J126)</f>
        <v>120</v>
      </c>
      <c r="K127" s="151">
        <f t="shared" si="33"/>
        <v>0</v>
      </c>
      <c r="L127" s="152">
        <f>G127/I127</f>
        <v>1</v>
      </c>
      <c r="M127" s="153">
        <f>G127/C127</f>
        <v>3.0365853658536586</v>
      </c>
      <c r="N127" s="154" t="s">
        <v>8</v>
      </c>
      <c r="O127" s="152">
        <f>I127/C127</f>
        <v>3.0365853658536586</v>
      </c>
      <c r="P127" s="152"/>
      <c r="Q127" s="85"/>
      <c r="R127" s="85"/>
      <c r="S127" s="85"/>
      <c r="T127" s="85"/>
      <c r="U127" s="85"/>
      <c r="V127" s="85"/>
      <c r="W127" s="86"/>
      <c r="X127" s="86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</row>
    <row r="128" spans="1:150" ht="15" thickBot="1">
      <c r="A128" s="38"/>
      <c r="B128" s="196" t="s">
        <v>157</v>
      </c>
      <c r="C128" s="8" t="s">
        <v>0</v>
      </c>
      <c r="E128" s="8" t="s">
        <v>1</v>
      </c>
      <c r="F128" s="9"/>
      <c r="G128" s="8" t="s">
        <v>2</v>
      </c>
      <c r="H128" s="9"/>
      <c r="I128" s="9"/>
      <c r="J128" s="18" t="s">
        <v>3</v>
      </c>
      <c r="K128" s="8" t="s">
        <v>4</v>
      </c>
      <c r="L128" s="8" t="s">
        <v>5</v>
      </c>
      <c r="N128" s="8" t="s">
        <v>6</v>
      </c>
      <c r="O128" s="9"/>
      <c r="P128" s="9"/>
      <c r="Q128" s="99"/>
      <c r="R128" s="118"/>
      <c r="S128" s="116"/>
      <c r="T128" s="116"/>
      <c r="U128" s="116"/>
      <c r="V128" s="116"/>
      <c r="W128" s="117"/>
      <c r="X128" s="117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</row>
    <row r="129" spans="1:150" ht="14.25">
      <c r="A129" s="120" t="s">
        <v>7</v>
      </c>
      <c r="B129" s="240" t="s">
        <v>100</v>
      </c>
      <c r="C129" s="176">
        <f aca="true" t="shared" si="37" ref="C129:C141">SUM(D129:F129)</f>
        <v>7</v>
      </c>
      <c r="D129" s="176">
        <v>7</v>
      </c>
      <c r="E129" s="176">
        <v>0</v>
      </c>
      <c r="F129" s="176">
        <v>0</v>
      </c>
      <c r="G129" s="195">
        <v>57</v>
      </c>
      <c r="H129" s="176" t="s">
        <v>8</v>
      </c>
      <c r="I129" s="195">
        <v>9</v>
      </c>
      <c r="J129" s="29">
        <f aca="true" t="shared" si="38" ref="J129:J141">(D129*3)+E129</f>
        <v>21</v>
      </c>
      <c r="K129" s="149">
        <f aca="true" t="shared" si="39" ref="K129:K142">G129-I129</f>
        <v>48</v>
      </c>
      <c r="L129" s="121">
        <f>G129/I129</f>
        <v>6.333333333333333</v>
      </c>
      <c r="M129" s="122">
        <f>G129/C129</f>
        <v>8.142857142857142</v>
      </c>
      <c r="N129" s="123" t="s">
        <v>8</v>
      </c>
      <c r="O129" s="124">
        <f>I129/C129</f>
        <v>1.2857142857142858</v>
      </c>
      <c r="P129" s="160">
        <v>1</v>
      </c>
      <c r="Q129" s="99"/>
      <c r="R129" s="102"/>
      <c r="S129" s="118"/>
      <c r="T129" s="118"/>
      <c r="U129" s="118"/>
      <c r="V129" s="118"/>
      <c r="W129" s="119"/>
      <c r="X129" s="119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</row>
    <row r="130" spans="1:150" ht="14.25">
      <c r="A130" s="79" t="s">
        <v>9</v>
      </c>
      <c r="B130" s="239" t="s">
        <v>92</v>
      </c>
      <c r="C130" s="72">
        <f t="shared" si="37"/>
        <v>7</v>
      </c>
      <c r="D130" s="72">
        <v>6</v>
      </c>
      <c r="E130" s="72">
        <v>0</v>
      </c>
      <c r="F130" s="72">
        <v>1</v>
      </c>
      <c r="G130" s="73">
        <v>45</v>
      </c>
      <c r="H130" s="72" t="s">
        <v>8</v>
      </c>
      <c r="I130" s="73">
        <v>14</v>
      </c>
      <c r="J130" s="80">
        <f t="shared" si="38"/>
        <v>18</v>
      </c>
      <c r="K130" s="150">
        <f t="shared" si="39"/>
        <v>31</v>
      </c>
      <c r="L130" s="75">
        <f>G130/I130</f>
        <v>3.2142857142857144</v>
      </c>
      <c r="M130" s="76">
        <f>G130/C130</f>
        <v>6.428571428571429</v>
      </c>
      <c r="N130" s="77" t="s">
        <v>8</v>
      </c>
      <c r="O130" s="78">
        <f>I130/C130</f>
        <v>2</v>
      </c>
      <c r="P130" s="160">
        <v>2</v>
      </c>
      <c r="Q130" s="100"/>
      <c r="R130" s="99"/>
      <c r="S130" s="102"/>
      <c r="T130" s="102"/>
      <c r="U130" s="102"/>
      <c r="V130" s="102"/>
      <c r="W130" s="103"/>
      <c r="X130" s="103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</row>
    <row r="131" spans="1:38" ht="12.75">
      <c r="A131" s="19" t="s">
        <v>11</v>
      </c>
      <c r="B131" s="34" t="s">
        <v>96</v>
      </c>
      <c r="C131" s="21">
        <f t="shared" si="37"/>
        <v>7</v>
      </c>
      <c r="D131" s="21">
        <v>6</v>
      </c>
      <c r="E131" s="21">
        <v>0</v>
      </c>
      <c r="F131" s="21">
        <v>1</v>
      </c>
      <c r="G131" s="22">
        <v>42</v>
      </c>
      <c r="H131" s="21" t="s">
        <v>8</v>
      </c>
      <c r="I131" s="22">
        <v>12</v>
      </c>
      <c r="J131" s="30">
        <f t="shared" si="38"/>
        <v>18</v>
      </c>
      <c r="K131" s="111">
        <f t="shared" si="39"/>
        <v>30</v>
      </c>
      <c r="L131" s="24">
        <f>G131/I131</f>
        <v>3.5</v>
      </c>
      <c r="M131" s="25">
        <f>G131/C131</f>
        <v>6</v>
      </c>
      <c r="N131" s="26" t="s">
        <v>8</v>
      </c>
      <c r="O131" s="27">
        <f>I131/C131</f>
        <v>1.7142857142857142</v>
      </c>
      <c r="P131" s="160">
        <v>3</v>
      </c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</row>
    <row r="132" spans="1:38" ht="12.75">
      <c r="A132" s="19" t="s">
        <v>12</v>
      </c>
      <c r="B132" s="37" t="s">
        <v>93</v>
      </c>
      <c r="C132" s="21">
        <f t="shared" si="37"/>
        <v>8</v>
      </c>
      <c r="D132" s="21">
        <v>6</v>
      </c>
      <c r="E132" s="21">
        <v>0</v>
      </c>
      <c r="F132" s="21">
        <v>2</v>
      </c>
      <c r="G132" s="22">
        <v>39</v>
      </c>
      <c r="H132" s="21" t="s">
        <v>8</v>
      </c>
      <c r="I132" s="22">
        <v>12</v>
      </c>
      <c r="J132" s="30">
        <f t="shared" si="38"/>
        <v>18</v>
      </c>
      <c r="K132" s="111">
        <f t="shared" si="39"/>
        <v>27</v>
      </c>
      <c r="L132" s="24">
        <f>G132/I132</f>
        <v>3.25</v>
      </c>
      <c r="M132" s="25">
        <f>G132/C132</f>
        <v>4.875</v>
      </c>
      <c r="N132" s="26" t="s">
        <v>8</v>
      </c>
      <c r="O132" s="27">
        <f>I132/C132</f>
        <v>1.5</v>
      </c>
      <c r="P132" s="160">
        <v>4</v>
      </c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</row>
    <row r="133" spans="1:38" ht="12.75">
      <c r="A133" s="19" t="s">
        <v>13</v>
      </c>
      <c r="B133" s="46" t="s">
        <v>90</v>
      </c>
      <c r="C133" s="21">
        <f t="shared" si="37"/>
        <v>7</v>
      </c>
      <c r="D133" s="21">
        <v>5</v>
      </c>
      <c r="E133" s="21">
        <v>0</v>
      </c>
      <c r="F133" s="21">
        <v>2</v>
      </c>
      <c r="G133" s="22">
        <v>29</v>
      </c>
      <c r="H133" s="21" t="s">
        <v>8</v>
      </c>
      <c r="I133" s="22">
        <v>12</v>
      </c>
      <c r="J133" s="30">
        <f t="shared" si="38"/>
        <v>15</v>
      </c>
      <c r="K133" s="111">
        <f t="shared" si="39"/>
        <v>17</v>
      </c>
      <c r="L133" s="24">
        <f>SUM(M133/O133)</f>
        <v>2.416666666666667</v>
      </c>
      <c r="M133" s="25">
        <f>SUM(G133/C133)</f>
        <v>4.142857142857143</v>
      </c>
      <c r="N133" s="112" t="s">
        <v>8</v>
      </c>
      <c r="O133" s="27">
        <f>SUM(I133/C133)</f>
        <v>1.7142857142857142</v>
      </c>
      <c r="P133" s="160">
        <v>5</v>
      </c>
      <c r="Q133" s="101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</row>
    <row r="134" spans="1:38" ht="12.75">
      <c r="A134" s="28" t="s">
        <v>14</v>
      </c>
      <c r="B134" s="23" t="s">
        <v>65</v>
      </c>
      <c r="C134" s="21">
        <f t="shared" si="37"/>
        <v>7</v>
      </c>
      <c r="D134" s="21">
        <v>5</v>
      </c>
      <c r="E134" s="21">
        <v>0</v>
      </c>
      <c r="F134" s="21">
        <v>2</v>
      </c>
      <c r="G134" s="22">
        <v>30</v>
      </c>
      <c r="H134" s="21" t="s">
        <v>8</v>
      </c>
      <c r="I134" s="22">
        <v>19</v>
      </c>
      <c r="J134" s="30">
        <f t="shared" si="38"/>
        <v>15</v>
      </c>
      <c r="K134" s="111">
        <f t="shared" si="39"/>
        <v>11</v>
      </c>
      <c r="L134" s="24">
        <f>SUM(M134/O134)</f>
        <v>1.5789473684210524</v>
      </c>
      <c r="M134" s="25">
        <f>SUM(G134/C134)</f>
        <v>4.285714285714286</v>
      </c>
      <c r="N134" s="112" t="s">
        <v>8</v>
      </c>
      <c r="O134" s="27">
        <f>SUM(I134/C134)</f>
        <v>2.7142857142857144</v>
      </c>
      <c r="P134" s="160">
        <v>6</v>
      </c>
      <c r="Q134" s="101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</row>
    <row r="135" spans="1:38" ht="12.75">
      <c r="A135" s="19" t="s">
        <v>15</v>
      </c>
      <c r="B135" s="88" t="s">
        <v>98</v>
      </c>
      <c r="C135" s="21">
        <f t="shared" si="37"/>
        <v>7</v>
      </c>
      <c r="D135" s="21">
        <v>3</v>
      </c>
      <c r="E135" s="21">
        <v>0</v>
      </c>
      <c r="F135" s="21">
        <v>4</v>
      </c>
      <c r="G135" s="22">
        <v>39</v>
      </c>
      <c r="H135" s="21" t="s">
        <v>8</v>
      </c>
      <c r="I135" s="22">
        <v>29</v>
      </c>
      <c r="J135" s="30">
        <f t="shared" si="38"/>
        <v>9</v>
      </c>
      <c r="K135" s="111">
        <f t="shared" si="39"/>
        <v>10</v>
      </c>
      <c r="L135" s="24">
        <f aca="true" t="shared" si="40" ref="L135:L142">G135/I135</f>
        <v>1.3448275862068966</v>
      </c>
      <c r="M135" s="25">
        <f aca="true" t="shared" si="41" ref="M135:M142">G135/C135</f>
        <v>5.571428571428571</v>
      </c>
      <c r="N135" s="26" t="s">
        <v>8</v>
      </c>
      <c r="O135" s="27">
        <f aca="true" t="shared" si="42" ref="O135:O142">I135/C135</f>
        <v>4.142857142857143</v>
      </c>
      <c r="P135" s="160">
        <v>7</v>
      </c>
      <c r="Q135" s="101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</row>
    <row r="136" spans="1:38" ht="12.75">
      <c r="A136" s="19" t="s">
        <v>17</v>
      </c>
      <c r="B136" s="37" t="s">
        <v>89</v>
      </c>
      <c r="C136" s="21">
        <f t="shared" si="37"/>
        <v>7</v>
      </c>
      <c r="D136" s="21">
        <v>3</v>
      </c>
      <c r="E136" s="21">
        <v>0</v>
      </c>
      <c r="F136" s="21">
        <v>4</v>
      </c>
      <c r="G136" s="22">
        <v>17</v>
      </c>
      <c r="H136" s="21" t="s">
        <v>8</v>
      </c>
      <c r="I136" s="22">
        <v>28</v>
      </c>
      <c r="J136" s="30">
        <f t="shared" si="38"/>
        <v>9</v>
      </c>
      <c r="K136" s="111">
        <f t="shared" si="39"/>
        <v>-11</v>
      </c>
      <c r="L136" s="24">
        <f t="shared" si="40"/>
        <v>0.6071428571428571</v>
      </c>
      <c r="M136" s="25">
        <f t="shared" si="41"/>
        <v>2.4285714285714284</v>
      </c>
      <c r="N136" s="26" t="s">
        <v>8</v>
      </c>
      <c r="O136" s="27">
        <f t="shared" si="42"/>
        <v>4</v>
      </c>
      <c r="P136" s="160">
        <v>8</v>
      </c>
      <c r="Q136" s="101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</row>
    <row r="137" spans="1:38" ht="12.75">
      <c r="A137" s="28" t="s">
        <v>19</v>
      </c>
      <c r="B137" s="97" t="s">
        <v>66</v>
      </c>
      <c r="C137" s="21">
        <f t="shared" si="37"/>
        <v>8</v>
      </c>
      <c r="D137" s="21">
        <v>3</v>
      </c>
      <c r="E137" s="21">
        <v>0</v>
      </c>
      <c r="F137" s="21">
        <v>5</v>
      </c>
      <c r="G137" s="22">
        <v>24</v>
      </c>
      <c r="H137" s="21" t="s">
        <v>8</v>
      </c>
      <c r="I137" s="22">
        <v>46</v>
      </c>
      <c r="J137" s="30">
        <f t="shared" si="38"/>
        <v>9</v>
      </c>
      <c r="K137" s="111">
        <f t="shared" si="39"/>
        <v>-22</v>
      </c>
      <c r="L137" s="24">
        <f t="shared" si="40"/>
        <v>0.5217391304347826</v>
      </c>
      <c r="M137" s="25">
        <f t="shared" si="41"/>
        <v>3</v>
      </c>
      <c r="N137" s="26" t="s">
        <v>8</v>
      </c>
      <c r="O137" s="27">
        <f t="shared" si="42"/>
        <v>5.75</v>
      </c>
      <c r="P137" s="160">
        <v>9</v>
      </c>
      <c r="Q137" s="99"/>
      <c r="R137" s="101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</row>
    <row r="138" spans="1:38" ht="14.25">
      <c r="A138" s="28" t="s">
        <v>20</v>
      </c>
      <c r="B138" s="37" t="s">
        <v>91</v>
      </c>
      <c r="C138" s="21">
        <f t="shared" si="37"/>
        <v>8</v>
      </c>
      <c r="D138" s="21">
        <v>2</v>
      </c>
      <c r="E138" s="21">
        <v>0</v>
      </c>
      <c r="F138" s="21">
        <v>6</v>
      </c>
      <c r="G138" s="22">
        <v>23</v>
      </c>
      <c r="H138" s="21" t="s">
        <v>8</v>
      </c>
      <c r="I138" s="22">
        <v>47</v>
      </c>
      <c r="J138" s="30">
        <f t="shared" si="38"/>
        <v>6</v>
      </c>
      <c r="K138" s="111">
        <f t="shared" si="39"/>
        <v>-24</v>
      </c>
      <c r="L138" s="24">
        <f t="shared" si="40"/>
        <v>0.48936170212765956</v>
      </c>
      <c r="M138" s="25">
        <f t="shared" si="41"/>
        <v>2.875</v>
      </c>
      <c r="N138" s="26" t="s">
        <v>8</v>
      </c>
      <c r="O138" s="27">
        <f t="shared" si="42"/>
        <v>5.875</v>
      </c>
      <c r="P138" s="160">
        <v>10</v>
      </c>
      <c r="Q138" s="85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</row>
    <row r="139" spans="1:38" ht="12.75">
      <c r="A139" s="28" t="s">
        <v>21</v>
      </c>
      <c r="B139" s="97" t="s">
        <v>99</v>
      </c>
      <c r="C139" s="21">
        <f t="shared" si="37"/>
        <v>7</v>
      </c>
      <c r="D139" s="21">
        <v>1</v>
      </c>
      <c r="E139" s="21">
        <v>0</v>
      </c>
      <c r="F139" s="21">
        <v>6</v>
      </c>
      <c r="G139" s="22">
        <v>15</v>
      </c>
      <c r="H139" s="21" t="s">
        <v>8</v>
      </c>
      <c r="I139" s="22">
        <v>40</v>
      </c>
      <c r="J139" s="30">
        <f t="shared" si="38"/>
        <v>3</v>
      </c>
      <c r="K139" s="111">
        <f t="shared" si="39"/>
        <v>-25</v>
      </c>
      <c r="L139" s="24">
        <f t="shared" si="40"/>
        <v>0.375</v>
      </c>
      <c r="M139" s="25">
        <f t="shared" si="41"/>
        <v>2.142857142857143</v>
      </c>
      <c r="N139" s="26" t="s">
        <v>8</v>
      </c>
      <c r="O139" s="27">
        <f t="shared" si="42"/>
        <v>5.714285714285714</v>
      </c>
      <c r="P139" s="160">
        <v>11</v>
      </c>
      <c r="Q139" s="101"/>
      <c r="R139" s="99"/>
      <c r="S139" s="99"/>
      <c r="T139" s="99"/>
      <c r="U139" s="99"/>
      <c r="V139" s="99"/>
      <c r="W139" s="99"/>
      <c r="X139" s="99"/>
      <c r="Y139" s="99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</row>
    <row r="140" spans="1:38" ht="14.25">
      <c r="A140" s="28" t="s">
        <v>22</v>
      </c>
      <c r="B140" s="34" t="s">
        <v>95</v>
      </c>
      <c r="C140" s="21">
        <f t="shared" si="37"/>
        <v>8</v>
      </c>
      <c r="D140" s="21">
        <v>1</v>
      </c>
      <c r="E140" s="21">
        <v>0</v>
      </c>
      <c r="F140" s="21">
        <v>7</v>
      </c>
      <c r="G140" s="22">
        <v>10</v>
      </c>
      <c r="H140" s="21" t="s">
        <v>8</v>
      </c>
      <c r="I140" s="22">
        <v>40</v>
      </c>
      <c r="J140" s="30">
        <f t="shared" si="38"/>
        <v>3</v>
      </c>
      <c r="K140" s="111">
        <f t="shared" si="39"/>
        <v>-30</v>
      </c>
      <c r="L140" s="24">
        <f t="shared" si="40"/>
        <v>0.25</v>
      </c>
      <c r="M140" s="25">
        <f t="shared" si="41"/>
        <v>1.25</v>
      </c>
      <c r="N140" s="26" t="s">
        <v>8</v>
      </c>
      <c r="O140" s="27">
        <f t="shared" si="42"/>
        <v>5</v>
      </c>
      <c r="P140" s="165">
        <v>12</v>
      </c>
      <c r="Q140" s="102"/>
      <c r="R140" s="99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</row>
    <row r="141" spans="1:38" ht="13.5" thickBot="1">
      <c r="A141" s="125" t="s">
        <v>94</v>
      </c>
      <c r="B141" s="197" t="s">
        <v>97</v>
      </c>
      <c r="C141" s="89">
        <f t="shared" si="37"/>
        <v>8</v>
      </c>
      <c r="D141" s="89">
        <v>0</v>
      </c>
      <c r="E141" s="89">
        <v>0</v>
      </c>
      <c r="F141" s="89">
        <v>8</v>
      </c>
      <c r="G141" s="90">
        <v>9</v>
      </c>
      <c r="H141" s="89" t="s">
        <v>8</v>
      </c>
      <c r="I141" s="90">
        <v>71</v>
      </c>
      <c r="J141" s="31">
        <f t="shared" si="38"/>
        <v>0</v>
      </c>
      <c r="K141" s="107">
        <f t="shared" si="39"/>
        <v>-62</v>
      </c>
      <c r="L141" s="49">
        <f t="shared" si="40"/>
        <v>0.1267605633802817</v>
      </c>
      <c r="M141" s="91">
        <f t="shared" si="41"/>
        <v>1.125</v>
      </c>
      <c r="N141" s="92" t="s">
        <v>8</v>
      </c>
      <c r="O141" s="50">
        <f t="shared" si="42"/>
        <v>8.875</v>
      </c>
      <c r="P141" s="165">
        <v>13</v>
      </c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</row>
    <row r="142" spans="1:150" ht="14.25">
      <c r="A142" s="101"/>
      <c r="B142" s="101"/>
      <c r="C142" s="155">
        <f>SUM(C129:C141)</f>
        <v>96</v>
      </c>
      <c r="D142" s="155">
        <f>SUM(D129:D141)</f>
        <v>48</v>
      </c>
      <c r="E142" s="155">
        <f>SUM(E129:E141)</f>
        <v>0</v>
      </c>
      <c r="F142" s="155">
        <f>SUM(F129:F141)</f>
        <v>48</v>
      </c>
      <c r="G142" s="155">
        <f>SUM(G129:G141)</f>
        <v>379</v>
      </c>
      <c r="H142" s="21" t="s">
        <v>8</v>
      </c>
      <c r="I142" s="155">
        <f>SUM(I129:I141)</f>
        <v>379</v>
      </c>
      <c r="J142" s="155">
        <f>SUM(J129:J141)</f>
        <v>144</v>
      </c>
      <c r="K142" s="151">
        <f t="shared" si="39"/>
        <v>0</v>
      </c>
      <c r="L142" s="152">
        <f t="shared" si="40"/>
        <v>1</v>
      </c>
      <c r="M142" s="153">
        <f t="shared" si="41"/>
        <v>3.9479166666666665</v>
      </c>
      <c r="N142" s="154" t="s">
        <v>8</v>
      </c>
      <c r="O142" s="152">
        <f t="shared" si="42"/>
        <v>3.9479166666666665</v>
      </c>
      <c r="P142" s="152"/>
      <c r="Q142" s="101"/>
      <c r="R142" s="85"/>
      <c r="S142" s="85"/>
      <c r="T142" s="85"/>
      <c r="U142" s="85"/>
      <c r="V142" s="85"/>
      <c r="W142" s="86"/>
      <c r="X142" s="86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</row>
    <row r="143" spans="18:150" ht="14.25">
      <c r="R143" s="102"/>
      <c r="S143" s="102"/>
      <c r="T143" s="102"/>
      <c r="U143" s="102"/>
      <c r="V143" s="102"/>
      <c r="W143" s="103"/>
      <c r="X143" s="103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</row>
    <row r="144" spans="18:38" ht="12.75"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</row>
    <row r="145" spans="1:38" ht="12.75">
      <c r="A145" s="101"/>
      <c r="B145" s="101"/>
      <c r="C145" s="101"/>
      <c r="D145" s="101"/>
      <c r="E145" s="101"/>
      <c r="F145" s="101"/>
      <c r="G145" s="101"/>
      <c r="H145" s="99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</row>
    <row r="146" spans="1:38" ht="12.75">
      <c r="A146" s="101"/>
      <c r="B146" s="101"/>
      <c r="C146" s="101"/>
      <c r="D146" s="101"/>
      <c r="E146" s="101"/>
      <c r="F146" s="101"/>
      <c r="G146" s="101"/>
      <c r="H146" s="99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</row>
    <row r="147" spans="1:38" ht="12.75">
      <c r="A147" s="101"/>
      <c r="B147" s="101"/>
      <c r="C147" s="101"/>
      <c r="D147" s="101"/>
      <c r="E147" s="101"/>
      <c r="F147" s="101"/>
      <c r="G147" s="101"/>
      <c r="H147" s="99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</row>
    <row r="148" spans="1:38" ht="12.75">
      <c r="A148" s="101"/>
      <c r="B148" s="101"/>
      <c r="C148" s="101"/>
      <c r="D148" s="101"/>
      <c r="E148" s="101"/>
      <c r="F148" s="101"/>
      <c r="G148" s="101"/>
      <c r="H148" s="99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</row>
    <row r="149" spans="1:38" ht="12.75">
      <c r="A149" s="101"/>
      <c r="B149" s="101"/>
      <c r="C149" s="101"/>
      <c r="D149" s="101"/>
      <c r="E149" s="101"/>
      <c r="F149" s="101"/>
      <c r="G149" s="101"/>
      <c r="H149" s="99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</row>
    <row r="150" spans="1:38" ht="12.75">
      <c r="A150" s="101"/>
      <c r="B150" s="101"/>
      <c r="C150" s="101"/>
      <c r="D150" s="101"/>
      <c r="E150" s="101"/>
      <c r="F150" s="101"/>
      <c r="G150" s="101"/>
      <c r="H150" s="99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</row>
    <row r="151" spans="1:38" ht="12.75">
      <c r="A151" s="101"/>
      <c r="B151" s="101"/>
      <c r="C151" s="101"/>
      <c r="D151" s="101"/>
      <c r="E151" s="101"/>
      <c r="F151" s="101"/>
      <c r="G151" s="101"/>
      <c r="H151" s="99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</row>
    <row r="152" spans="1:38" ht="12.75">
      <c r="A152" s="101"/>
      <c r="B152" s="101"/>
      <c r="C152" s="101"/>
      <c r="D152" s="101"/>
      <c r="E152" s="101"/>
      <c r="F152" s="101"/>
      <c r="G152" s="101"/>
      <c r="H152" s="99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</row>
    <row r="153" spans="1:38" ht="12.75">
      <c r="A153" s="101"/>
      <c r="B153" s="101"/>
      <c r="C153" s="101"/>
      <c r="D153" s="101"/>
      <c r="E153" s="101"/>
      <c r="F153" s="101"/>
      <c r="G153" s="101"/>
      <c r="H153" s="99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</row>
    <row r="154" spans="1:38" ht="12.75">
      <c r="A154" s="101"/>
      <c r="B154" s="101"/>
      <c r="C154" s="101"/>
      <c r="D154" s="101"/>
      <c r="E154" s="101"/>
      <c r="F154" s="101"/>
      <c r="G154" s="101"/>
      <c r="H154" s="99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</row>
    <row r="155" spans="1:38" ht="12.75">
      <c r="A155" s="101"/>
      <c r="B155" s="101"/>
      <c r="C155" s="101"/>
      <c r="D155" s="101"/>
      <c r="E155" s="101"/>
      <c r="F155" s="101"/>
      <c r="G155" s="101"/>
      <c r="H155" s="99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</row>
    <row r="156" spans="1:38" ht="12.75">
      <c r="A156" s="101"/>
      <c r="B156" s="101"/>
      <c r="C156" s="101"/>
      <c r="D156" s="101"/>
      <c r="E156" s="101"/>
      <c r="F156" s="101"/>
      <c r="G156" s="101"/>
      <c r="H156" s="99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</row>
    <row r="157" spans="1:38" ht="12.75">
      <c r="A157" s="101"/>
      <c r="B157" s="101"/>
      <c r="C157" s="101"/>
      <c r="D157" s="101"/>
      <c r="E157" s="101"/>
      <c r="F157" s="101"/>
      <c r="G157" s="101"/>
      <c r="H157" s="99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</row>
    <row r="158" spans="1:38" ht="12.75">
      <c r="A158" s="101"/>
      <c r="B158" s="101"/>
      <c r="C158" s="101"/>
      <c r="D158" s="101"/>
      <c r="E158" s="101"/>
      <c r="F158" s="101"/>
      <c r="G158" s="101"/>
      <c r="H158" s="99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</row>
    <row r="159" spans="1:38" ht="12.75">
      <c r="A159" s="101"/>
      <c r="B159" s="101"/>
      <c r="C159" s="101"/>
      <c r="D159" s="101"/>
      <c r="E159" s="101"/>
      <c r="F159" s="101"/>
      <c r="G159" s="101"/>
      <c r="H159" s="99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</row>
    <row r="160" spans="1:38" ht="12.75">
      <c r="A160" s="101"/>
      <c r="B160" s="101"/>
      <c r="C160" s="101"/>
      <c r="D160" s="101"/>
      <c r="E160" s="101"/>
      <c r="F160" s="101"/>
      <c r="G160" s="101"/>
      <c r="H160" s="99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</row>
    <row r="161" spans="1:38" ht="12.75">
      <c r="A161" s="101"/>
      <c r="B161" s="101"/>
      <c r="C161" s="101"/>
      <c r="D161" s="101"/>
      <c r="E161" s="101"/>
      <c r="F161" s="101"/>
      <c r="G161" s="101"/>
      <c r="H161" s="99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</row>
    <row r="162" spans="1:38" ht="12.75">
      <c r="A162" s="101"/>
      <c r="B162" s="101"/>
      <c r="C162" s="101"/>
      <c r="D162" s="101"/>
      <c r="E162" s="101"/>
      <c r="F162" s="101"/>
      <c r="G162" s="101"/>
      <c r="H162" s="99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</row>
    <row r="163" spans="1:38" ht="12.75">
      <c r="A163" s="101"/>
      <c r="B163" s="101"/>
      <c r="C163" s="101"/>
      <c r="D163" s="101"/>
      <c r="E163" s="101"/>
      <c r="F163" s="101"/>
      <c r="G163" s="101"/>
      <c r="H163" s="99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</row>
    <row r="164" spans="1:38" ht="12.75">
      <c r="A164" s="101"/>
      <c r="B164" s="101"/>
      <c r="C164" s="101"/>
      <c r="D164" s="101"/>
      <c r="E164" s="101"/>
      <c r="F164" s="101"/>
      <c r="G164" s="101"/>
      <c r="H164" s="99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</row>
    <row r="165" spans="1:38" ht="12.75">
      <c r="A165" s="101"/>
      <c r="B165" s="101"/>
      <c r="C165" s="101"/>
      <c r="D165" s="101"/>
      <c r="E165" s="101"/>
      <c r="F165" s="101"/>
      <c r="G165" s="101"/>
      <c r="H165" s="99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</row>
    <row r="166" spans="1:38" ht="12.75">
      <c r="A166" s="101"/>
      <c r="B166" s="101"/>
      <c r="C166" s="101"/>
      <c r="D166" s="101"/>
      <c r="E166" s="101"/>
      <c r="F166" s="101"/>
      <c r="G166" s="101"/>
      <c r="H166" s="99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</row>
    <row r="167" spans="1:38" ht="12.75">
      <c r="A167" s="101"/>
      <c r="B167" s="101"/>
      <c r="C167" s="101"/>
      <c r="D167" s="101"/>
      <c r="E167" s="101"/>
      <c r="F167" s="101"/>
      <c r="G167" s="101"/>
      <c r="H167" s="99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</row>
    <row r="168" spans="1:38" ht="12.75">
      <c r="A168" s="101"/>
      <c r="B168" s="101"/>
      <c r="C168" s="101"/>
      <c r="D168" s="101"/>
      <c r="E168" s="101"/>
      <c r="F168" s="101"/>
      <c r="G168" s="101"/>
      <c r="H168" s="99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</row>
    <row r="169" spans="1:38" ht="12.75">
      <c r="A169" s="101"/>
      <c r="B169" s="101"/>
      <c r="C169" s="101"/>
      <c r="D169" s="101"/>
      <c r="E169" s="101"/>
      <c r="F169" s="101"/>
      <c r="G169" s="101"/>
      <c r="H169" s="99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</row>
    <row r="170" spans="1:38" ht="12.75">
      <c r="A170" s="101"/>
      <c r="B170" s="101"/>
      <c r="C170" s="101"/>
      <c r="D170" s="101"/>
      <c r="E170" s="101"/>
      <c r="F170" s="101"/>
      <c r="G170" s="101"/>
      <c r="H170" s="99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</row>
    <row r="171" spans="1:38" ht="12.75">
      <c r="A171" s="101"/>
      <c r="B171" s="101"/>
      <c r="C171" s="101"/>
      <c r="D171" s="101"/>
      <c r="E171" s="101"/>
      <c r="F171" s="101"/>
      <c r="G171" s="101"/>
      <c r="H171" s="99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</row>
    <row r="172" spans="1:38" ht="12.75">
      <c r="A172" s="101"/>
      <c r="B172" s="101"/>
      <c r="C172" s="101"/>
      <c r="D172" s="101"/>
      <c r="E172" s="101"/>
      <c r="F172" s="101"/>
      <c r="G172" s="101"/>
      <c r="H172" s="99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</row>
    <row r="173" spans="1:38" ht="12.75">
      <c r="A173" s="101"/>
      <c r="B173" s="101"/>
      <c r="C173" s="101"/>
      <c r="D173" s="101"/>
      <c r="E173" s="101"/>
      <c r="F173" s="101"/>
      <c r="G173" s="101"/>
      <c r="H173" s="99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</row>
    <row r="174" spans="1:38" ht="12.75">
      <c r="A174" s="101"/>
      <c r="B174" s="101"/>
      <c r="C174" s="101"/>
      <c r="D174" s="101"/>
      <c r="E174" s="101"/>
      <c r="F174" s="101"/>
      <c r="G174" s="101"/>
      <c r="H174" s="99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</row>
    <row r="175" spans="1:38" ht="12.75">
      <c r="A175" s="101"/>
      <c r="B175" s="101"/>
      <c r="C175" s="101"/>
      <c r="D175" s="101"/>
      <c r="E175" s="101"/>
      <c r="F175" s="101"/>
      <c r="G175" s="101"/>
      <c r="H175" s="99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</row>
    <row r="176" spans="1:38" ht="12.75">
      <c r="A176" s="101"/>
      <c r="B176" s="101"/>
      <c r="C176" s="101"/>
      <c r="D176" s="101"/>
      <c r="E176" s="101"/>
      <c r="F176" s="101"/>
      <c r="G176" s="101"/>
      <c r="H176" s="99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</row>
    <row r="177" spans="1:38" ht="12.75">
      <c r="A177" s="101"/>
      <c r="B177" s="101"/>
      <c r="C177" s="101"/>
      <c r="D177" s="101"/>
      <c r="E177" s="101"/>
      <c r="F177" s="101"/>
      <c r="G177" s="101"/>
      <c r="H177" s="99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</row>
    <row r="178" spans="1:38" ht="12.75">
      <c r="A178" s="101"/>
      <c r="B178" s="101"/>
      <c r="C178" s="101"/>
      <c r="D178" s="101"/>
      <c r="E178" s="101"/>
      <c r="F178" s="101"/>
      <c r="G178" s="101"/>
      <c r="H178" s="99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</row>
    <row r="179" spans="1:38" ht="12.75">
      <c r="A179" s="101"/>
      <c r="B179" s="101"/>
      <c r="C179" s="101"/>
      <c r="D179" s="101"/>
      <c r="E179" s="101"/>
      <c r="F179" s="101"/>
      <c r="G179" s="101"/>
      <c r="H179" s="99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</row>
    <row r="180" spans="1:38" ht="12.75">
      <c r="A180" s="101"/>
      <c r="B180" s="101"/>
      <c r="C180" s="101"/>
      <c r="D180" s="101"/>
      <c r="E180" s="101"/>
      <c r="F180" s="101"/>
      <c r="G180" s="101"/>
      <c r="H180" s="99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</row>
    <row r="181" spans="1:38" ht="12.75">
      <c r="A181" s="101"/>
      <c r="B181" s="101"/>
      <c r="C181" s="101"/>
      <c r="D181" s="101"/>
      <c r="E181" s="101"/>
      <c r="F181" s="101"/>
      <c r="G181" s="101"/>
      <c r="H181" s="99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</row>
    <row r="182" spans="1:38" ht="12.75">
      <c r="A182" s="101"/>
      <c r="B182" s="101"/>
      <c r="C182" s="101"/>
      <c r="D182" s="101"/>
      <c r="E182" s="101"/>
      <c r="F182" s="101"/>
      <c r="G182" s="101"/>
      <c r="H182" s="99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</row>
    <row r="183" spans="1:38" ht="12.75">
      <c r="A183" s="101"/>
      <c r="B183" s="101"/>
      <c r="C183" s="101"/>
      <c r="D183" s="101"/>
      <c r="E183" s="101"/>
      <c r="F183" s="101"/>
      <c r="G183" s="101"/>
      <c r="H183" s="99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</row>
    <row r="184" spans="1:38" ht="12.75">
      <c r="A184" s="101"/>
      <c r="B184" s="101"/>
      <c r="C184" s="101"/>
      <c r="D184" s="101"/>
      <c r="E184" s="101"/>
      <c r="F184" s="101"/>
      <c r="G184" s="101"/>
      <c r="H184" s="99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</row>
    <row r="185" spans="1:38" ht="12.75">
      <c r="A185" s="101"/>
      <c r="B185" s="101"/>
      <c r="C185" s="101"/>
      <c r="D185" s="101"/>
      <c r="E185" s="101"/>
      <c r="F185" s="101"/>
      <c r="G185" s="101"/>
      <c r="H185" s="99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</row>
    <row r="186" spans="1:38" ht="12.75">
      <c r="A186" s="101"/>
      <c r="B186" s="101"/>
      <c r="C186" s="101"/>
      <c r="D186" s="101"/>
      <c r="E186" s="101"/>
      <c r="F186" s="101"/>
      <c r="G186" s="101"/>
      <c r="H186" s="99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</row>
    <row r="187" spans="1:38" ht="12.75">
      <c r="A187" s="101"/>
      <c r="B187" s="101"/>
      <c r="C187" s="101"/>
      <c r="D187" s="101"/>
      <c r="E187" s="101"/>
      <c r="F187" s="101"/>
      <c r="G187" s="101"/>
      <c r="H187" s="99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</row>
    <row r="188" spans="1:38" ht="12.75">
      <c r="A188" s="101"/>
      <c r="B188" s="101"/>
      <c r="C188" s="101"/>
      <c r="D188" s="101"/>
      <c r="E188" s="101"/>
      <c r="F188" s="101"/>
      <c r="G188" s="101"/>
      <c r="H188" s="99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</row>
    <row r="189" spans="1:38" ht="12.75">
      <c r="A189" s="101"/>
      <c r="B189" s="101"/>
      <c r="C189" s="101"/>
      <c r="D189" s="101"/>
      <c r="E189" s="101"/>
      <c r="F189" s="101"/>
      <c r="G189" s="101"/>
      <c r="H189" s="99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</row>
    <row r="190" spans="2:3" ht="12.75">
      <c r="B190" s="47"/>
      <c r="C190" s="47"/>
    </row>
    <row r="191" spans="2:3" ht="12.75">
      <c r="B191" s="47"/>
      <c r="C191" s="47"/>
    </row>
    <row r="192" spans="2:3" ht="12.75">
      <c r="B192" s="47"/>
      <c r="C192" s="47"/>
    </row>
    <row r="193" spans="2:3" ht="12.75">
      <c r="B193" s="47"/>
      <c r="C193" s="47"/>
    </row>
    <row r="194" spans="2:3" ht="12.75">
      <c r="B194" s="47"/>
      <c r="C194" s="47"/>
    </row>
    <row r="195" spans="2:3" ht="12.75">
      <c r="B195" s="47"/>
      <c r="C195" s="47"/>
    </row>
    <row r="196" spans="2:3" ht="12.75">
      <c r="B196" s="47"/>
      <c r="C196" s="47"/>
    </row>
    <row r="197" spans="2:3" ht="12.75">
      <c r="B197" s="47"/>
      <c r="C197" s="47"/>
    </row>
    <row r="198" spans="2:3" ht="12.75">
      <c r="B198" s="47"/>
      <c r="C198" s="47"/>
    </row>
    <row r="199" spans="2:3" ht="12.75">
      <c r="B199" s="47"/>
      <c r="C199" s="47"/>
    </row>
    <row r="200" spans="2:3" ht="12.75">
      <c r="B200" s="47"/>
      <c r="C200" s="47"/>
    </row>
    <row r="201" spans="2:3" ht="12.75">
      <c r="B201" s="47"/>
      <c r="C201" s="47"/>
    </row>
    <row r="202" spans="2:3" ht="12.75">
      <c r="B202" s="47"/>
      <c r="C202" s="47"/>
    </row>
    <row r="203" spans="2:3" ht="12.75">
      <c r="B203" s="47"/>
      <c r="C203" s="47"/>
    </row>
    <row r="204" spans="2:3" ht="12.75">
      <c r="B204" s="47"/>
      <c r="C204" s="47"/>
    </row>
    <row r="205" spans="2:3" ht="12.75">
      <c r="B205" s="47"/>
      <c r="C205" s="47"/>
    </row>
    <row r="206" spans="2:3" ht="12.75">
      <c r="B206" s="47"/>
      <c r="C206" s="47"/>
    </row>
    <row r="207" spans="2:3" ht="12.75">
      <c r="B207" s="47"/>
      <c r="C207" s="47"/>
    </row>
    <row r="208" spans="2:3" ht="12.75">
      <c r="B208" s="47"/>
      <c r="C208" s="47"/>
    </row>
    <row r="209" spans="2:3" ht="12.75">
      <c r="B209" s="47"/>
      <c r="C209" s="47"/>
    </row>
    <row r="210" spans="2:3" ht="12.75">
      <c r="B210" s="47"/>
      <c r="C210" s="47"/>
    </row>
    <row r="211" spans="2:3" ht="12.75">
      <c r="B211" s="47"/>
      <c r="C211" s="47"/>
    </row>
    <row r="212" spans="2:3" ht="12.75">
      <c r="B212" s="47"/>
      <c r="C212" s="47"/>
    </row>
    <row r="213" spans="2:3" ht="12.75">
      <c r="B213" s="47"/>
      <c r="C213" s="47"/>
    </row>
    <row r="214" spans="2:3" ht="12.75">
      <c r="B214" s="47"/>
      <c r="C214" s="47"/>
    </row>
    <row r="215" spans="2:3" ht="12.75">
      <c r="B215" s="47"/>
      <c r="C215" s="47"/>
    </row>
    <row r="216" spans="2:3" ht="12.75">
      <c r="B216" s="47"/>
      <c r="C216" s="47"/>
    </row>
    <row r="217" spans="2:3" ht="12.75">
      <c r="B217" s="47"/>
      <c r="C217" s="47"/>
    </row>
    <row r="218" spans="2:3" ht="12.75">
      <c r="B218" s="47"/>
      <c r="C218" s="47"/>
    </row>
    <row r="219" spans="2:3" ht="12.75">
      <c r="B219" s="47"/>
      <c r="C219" s="47"/>
    </row>
    <row r="220" spans="2:3" ht="12.75">
      <c r="B220" s="47"/>
      <c r="C220" s="47"/>
    </row>
    <row r="221" spans="2:3" ht="12.75">
      <c r="B221" s="47"/>
      <c r="C221" s="47"/>
    </row>
    <row r="222" spans="2:3" ht="12.75">
      <c r="B222" s="47"/>
      <c r="C222" s="47"/>
    </row>
    <row r="223" spans="2:3" ht="12.75">
      <c r="B223" s="47"/>
      <c r="C223" s="47"/>
    </row>
    <row r="224" spans="2:3" ht="12.75">
      <c r="B224" s="47"/>
      <c r="C224" s="47"/>
    </row>
    <row r="225" spans="2:3" ht="12.75">
      <c r="B225" s="47"/>
      <c r="C225" s="47"/>
    </row>
    <row r="226" spans="2:3" ht="12.75">
      <c r="B226" s="47"/>
      <c r="C226" s="47"/>
    </row>
    <row r="227" spans="2:3" ht="12.75">
      <c r="B227" s="47"/>
      <c r="C227" s="47"/>
    </row>
    <row r="228" spans="2:3" ht="12.75">
      <c r="B228" s="47"/>
      <c r="C228" s="47"/>
    </row>
    <row r="229" spans="2:3" ht="12.75">
      <c r="B229" s="47"/>
      <c r="C229" s="47"/>
    </row>
    <row r="230" spans="2:3" ht="12.75">
      <c r="B230" s="47"/>
      <c r="C230" s="47"/>
    </row>
    <row r="231" spans="2:3" ht="12.75">
      <c r="B231" s="47"/>
      <c r="C231" s="47"/>
    </row>
    <row r="232" spans="2:3" ht="12.75">
      <c r="B232" s="47"/>
      <c r="C232" s="47"/>
    </row>
    <row r="233" spans="2:3" ht="12.75">
      <c r="B233" s="47"/>
      <c r="C233" s="47"/>
    </row>
    <row r="234" spans="2:3" ht="12.75">
      <c r="B234" s="47"/>
      <c r="C234" s="47"/>
    </row>
    <row r="235" spans="2:3" ht="12.75">
      <c r="B235" s="47"/>
      <c r="C235" s="47"/>
    </row>
    <row r="236" spans="2:3" ht="12.75">
      <c r="B236" s="47"/>
      <c r="C236" s="47"/>
    </row>
    <row r="237" spans="2:3" ht="12.75">
      <c r="B237" s="47"/>
      <c r="C237" s="47"/>
    </row>
    <row r="238" spans="2:3" ht="12.75">
      <c r="B238" s="47"/>
      <c r="C238" s="47"/>
    </row>
    <row r="239" spans="2:3" ht="12.75">
      <c r="B239" s="47"/>
      <c r="C239" s="47"/>
    </row>
    <row r="240" spans="2:3" ht="12.75">
      <c r="B240" s="47"/>
      <c r="C240" s="47"/>
    </row>
    <row r="241" spans="2:3" ht="12.75">
      <c r="B241" s="47"/>
      <c r="C241" s="47"/>
    </row>
    <row r="242" spans="2:3" ht="12.75">
      <c r="B242" s="47"/>
      <c r="C242" s="47"/>
    </row>
    <row r="243" spans="2:3" ht="12.75">
      <c r="B243" s="47"/>
      <c r="C243" s="47"/>
    </row>
    <row r="244" spans="2:3" ht="12.75">
      <c r="B244" s="47"/>
      <c r="C244" s="47"/>
    </row>
    <row r="245" spans="2:3" ht="12.75">
      <c r="B245" s="47"/>
      <c r="C245" s="47"/>
    </row>
    <row r="246" spans="2:3" ht="12.75">
      <c r="B246" s="47"/>
      <c r="C246" s="47"/>
    </row>
    <row r="247" spans="2:3" ht="12.75">
      <c r="B247" s="47"/>
      <c r="C247" s="47"/>
    </row>
  </sheetData>
  <mergeCells count="13">
    <mergeCell ref="G44:I44"/>
    <mergeCell ref="M44:O44"/>
    <mergeCell ref="D58:F58"/>
    <mergeCell ref="G58:I58"/>
    <mergeCell ref="M58:O58"/>
    <mergeCell ref="G86:I86"/>
    <mergeCell ref="D30:F30"/>
    <mergeCell ref="G30:I30"/>
    <mergeCell ref="M30:O30"/>
    <mergeCell ref="D72:F72"/>
    <mergeCell ref="G72:I72"/>
    <mergeCell ref="M72:O72"/>
    <mergeCell ref="D44:F44"/>
  </mergeCells>
  <printOptions/>
  <pageMargins left="0.74" right="0" top="0.26" bottom="0.32" header="0" footer="0"/>
  <pageSetup horizontalDpi="600" verticalDpi="600" orientation="portrait" paperSize="9" scale="92" r:id="rId1"/>
  <rowBreaks count="2" manualBreakCount="2">
    <brk id="57" max="21" man="1"/>
    <brk id="113" max="21" man="1"/>
  </rowBreaks>
  <colBreaks count="1" manualBreakCount="1">
    <brk id="17" max="144" man="1"/>
  </colBreaks>
  <ignoredErrors>
    <ignoredError sqref="M30:O30 I57:I58 M127:O127 I43:I44 F30 L86 D30 G30 D43:D44 H43:H44 C43:C44 G43:G44 E30 M71:O72 L85 M85:O85 K99 E57:E58 K85 C30 K57:K58 M86:O86 I30 F57:F58 M57:O58 L127 L43:L44 H57:H58 F43:F44 K43:K44 H30 K71:K72 D57:D58 M99:O99 L57:L58 L99 K30 K127 M43:O44 G57:G58 K114 M114:O114 L71:L72 E43:E44 L114 L30 K86 C57:C58 J100 L128 M128:O128 D127:G127 I127 H114 D85 F86 C114 F114 H85 H127 E86 H99 C86 C71:C72 F71:F72 D86 D71:D72 I85 F99 J114 G85 E71:E72 G71:G72 C99 H71:H72 I71:I72 G86 I99 E99 G114 I114 D99 I86 C85 E85 F85 H86 E114 G99 D114 C127 H100 H113 I113 F100 F113 D113 I100 J101:J112 E113 C113 E100 C100 D100 J113 G113 G100 J43:J44 J30 J57:J58 J99 J71:J72 J85:J86 J127 J142" formulaRange="1" unlockedFormula="1"/>
    <ignoredError sqref="J43:J44 J30 J57:J58 J99 J71:J72 J85:J86 J127" formula="1" formulaRange="1" unlockedFormula="1"/>
    <ignoredError sqref="C142 F1 M1:O1 I1 J1 E1 D1 C1 K1 L1 G1 P71:P73 P127:P128 P99:P100 P113:P114 P1:P58 P74:P84 P85:P86 H1" unlockedFormula="1"/>
    <ignoredError sqref="J142" formula="1" unlockedFormula="1"/>
    <ignoredError sqref="I15:I16 L101:L112 G29 F15:F16 L100 J29 M101:O112 F29 L29 I29 K15:K16 H15:H16 M15:O16 D29 M100:O100 M29:O29 K101:K102 C29 L113 M113:O113 H29 E15 J15:J16 K110:K112 K113 D15 K100 C15:C16 E29 K29 L15:L16 G15: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Saidl</dc:creator>
  <cp:keywords/>
  <dc:description/>
  <cp:lastModifiedBy>...</cp:lastModifiedBy>
  <cp:lastPrinted>2007-05-23T14:09:52Z</cp:lastPrinted>
  <dcterms:created xsi:type="dcterms:W3CDTF">2005-06-24T07:01:24Z</dcterms:created>
  <dcterms:modified xsi:type="dcterms:W3CDTF">2007-05-28T20:34:42Z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